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2" firstSheet="2" activeTab="14"/>
  </bookViews>
  <sheets>
    <sheet name="PARLAMENT-OK" sheetId="1" r:id="rId1"/>
    <sheet name="Filozofik-OK" sheetId="2" r:id="rId2"/>
    <sheet name="FSHMN-OK" sheetId="3" r:id="rId3"/>
    <sheet name="Filologji-OK" sheetId="4" r:id="rId4"/>
    <sheet name="Juridik-OK" sheetId="5" r:id="rId5"/>
    <sheet name="Ekonomik-OK" sheetId="6" r:id="rId6"/>
    <sheet name="FIN-OK" sheetId="7" r:id="rId7"/>
    <sheet name="FIEK-OK" sheetId="8" r:id="rId8"/>
    <sheet name="FIM-OK" sheetId="9" r:id="rId9"/>
    <sheet name="Mjekësi-OK" sheetId="10" r:id="rId10"/>
    <sheet name="Arte-OK" sheetId="11" r:id="rId11"/>
    <sheet name="Bujqësi-OK" sheetId="12" r:id="rId12"/>
    <sheet name="Edukim-OK" sheetId="13" r:id="rId13"/>
    <sheet name="FEFS-OK" sheetId="14" r:id="rId14"/>
    <sheet name="Arkitekturë-OK" sheetId="15" r:id="rId15"/>
  </sheets>
  <definedNames/>
  <calcPr fullCalcOnLoad="1"/>
</workbook>
</file>

<file path=xl/sharedStrings.xml><?xml version="1.0" encoding="utf-8"?>
<sst xmlns="http://schemas.openxmlformats.org/spreadsheetml/2006/main" count="296" uniqueCount="46">
  <si>
    <t xml:space="preserve"> </t>
  </si>
  <si>
    <t>Votat</t>
  </si>
  <si>
    <t>Votat sipas %</t>
  </si>
  <si>
    <t>Mandatet</t>
  </si>
  <si>
    <t>Kodi i OS</t>
  </si>
  <si>
    <t>Emri i OS</t>
  </si>
  <si>
    <t>17 VENDE</t>
  </si>
  <si>
    <t>21 VENDE</t>
  </si>
  <si>
    <t>9 VENDE</t>
  </si>
  <si>
    <t>11 VENDE</t>
  </si>
  <si>
    <t>Gjithsej</t>
  </si>
  <si>
    <t xml:space="preserve">Iniciativa Studentore Progresi e Universitetit të Prishtinës </t>
  </si>
  <si>
    <t>RENP</t>
  </si>
  <si>
    <t>OS</t>
  </si>
  <si>
    <t>Votat  e pērgjithshme</t>
  </si>
  <si>
    <t>GJITHSEJ</t>
  </si>
  <si>
    <t>Reforma në Proces</t>
  </si>
  <si>
    <t>SKV</t>
  </si>
  <si>
    <t xml:space="preserve">Studim, Kritikë, Veprim </t>
  </si>
  <si>
    <t>UDS &amp; USPE &amp; OPS</t>
  </si>
  <si>
    <t>MANDATET PËR KËSHILL STUDENTOR TË F.MJEKËSISË,  10.6.2022</t>
  </si>
  <si>
    <t>Iniciativa Studentore Progresi</t>
  </si>
  <si>
    <t>7 VENDE</t>
  </si>
  <si>
    <t>Unioni Demokratik Studentor &amp; Opinoini i Pavarur Studentor</t>
  </si>
  <si>
    <t>USPE</t>
  </si>
  <si>
    <t xml:space="preserve">Unioni i Studentëve Pro Evropian </t>
  </si>
  <si>
    <t>ISP UP</t>
  </si>
  <si>
    <t>UDS &amp; OPS</t>
  </si>
  <si>
    <t>19 VENDE</t>
  </si>
  <si>
    <t>MANDATET PËR PARLAMENT STUDENTOR TË UP-së, 3.4.2024</t>
  </si>
  <si>
    <t>MANDATET PËR KËSHILL STUDENTOR TË F. FILOZOFIK, 3.4.2024</t>
  </si>
  <si>
    <t>MANDATET PËR KËSHILL STUDENTOR TË FSHMN, 3.4.2024</t>
  </si>
  <si>
    <t>MANDATET PËR KËSHILL STUDENTOR TË F. I FILOLOGJISË, 3.4.2024</t>
  </si>
  <si>
    <t>MANDATET PËR KËSHILL STUDENTOR TË F. JURIDIK, 3.4.2024</t>
  </si>
  <si>
    <t>Unioni i Studentëve Pro Evropian</t>
  </si>
  <si>
    <t>MANDATET PËR KËSHILL STUDENTOR TË F. EKONOMIK,  3.4.2024</t>
  </si>
  <si>
    <t>MANDATET PËR KËSHILL STUDENTOR TË F. I INXHINIERISË SË NDËRTIMIT,  3.4.2024</t>
  </si>
  <si>
    <t>MANDATET PËR KËSHILL STUDENTOR TË FIEK-ut,  3.4.2024</t>
  </si>
  <si>
    <t>UDS &amp;OPS</t>
  </si>
  <si>
    <t>MANDATET PËR KËSHILL STUDENTOR TË FIM-it,  3.4.2024</t>
  </si>
  <si>
    <t xml:space="preserve">USPE </t>
  </si>
  <si>
    <t>MANDATET PËR KËSHILL STUDENTOR TË F. ARTEVE, 3.4.2024</t>
  </si>
  <si>
    <t>MANDATET PËR KËSHILL STUDENTOR TË F. ARKITEKTURËS, 3.4.2024</t>
  </si>
  <si>
    <t>MANDATET PËR KËSHILL STUDENTOR TË F. EDUKIMIT, 3.4.2024</t>
  </si>
  <si>
    <t>MANDATET PËR KËSHILL STUDENTOR TË FEFS-it, 3.4.2024</t>
  </si>
  <si>
    <t>MANDATET PËR KËSHILL STUDENTOR TË FBV-së, 3.4.2024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</si>
</sst>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[$-809]dd\ mmmm\ yyyy"/>
    <numFmt numFmtId="201" formatCode="0.0"/>
    <numFmt numFmtId="202" formatCode="0.0000"/>
    <numFmt numFmtId="203" formatCode="0.000"/>
    <numFmt numFmtId="204" formatCode="0.000000"/>
    <numFmt numFmtId="205" formatCode="0.00000"/>
    <numFmt numFmtId="206" formatCode="0.0000000"/>
  </numFmts>
  <fonts count="79">
    <font>
      <sz val="10"/>
      <name val="Arial"/>
      <family val="0"/>
    </font>
    <font>
      <b/>
      <sz val="10"/>
      <color indexed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ECEC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 style="thin">
        <color indexed="18"/>
      </diagonal>
    </border>
    <border diagonalUp="1" diagonalDown="1">
      <left style="thin"/>
      <right style="thin"/>
      <top style="thin">
        <color indexed="18"/>
      </top>
      <bottom style="thin">
        <color indexed="18"/>
      </bottom>
      <diagonal style="thin">
        <color indexed="18"/>
      </diagonal>
    </border>
    <border diagonalUp="1" diagonalDown="1">
      <left style="thin">
        <color indexed="18"/>
      </left>
      <right style="thin">
        <color indexed="18"/>
      </right>
      <top style="thin">
        <color indexed="18"/>
      </top>
      <bottom>
        <color indexed="63"/>
      </bottom>
      <diagonal style="thin">
        <color indexed="18"/>
      </diagonal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 diagonalUp="1" diagonalDown="1">
      <left style="thin">
        <color indexed="18"/>
      </left>
      <right style="thin">
        <color indexed="18"/>
      </right>
      <top style="thin">
        <color indexed="18"/>
      </top>
      <bottom style="thin"/>
      <diagonal style="thin">
        <color indexed="18"/>
      </diagonal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>
        <color indexed="18"/>
      </left>
      <right style="thin">
        <color indexed="18"/>
      </right>
      <top style="thin"/>
      <bottom style="thin"/>
      <diagonal style="thin">
        <color indexed="18"/>
      </diagonal>
    </border>
    <border diagonalUp="1" diagonalDown="1">
      <left style="thin">
        <color indexed="18"/>
      </left>
      <right style="thin">
        <color indexed="18"/>
      </right>
      <top style="thin"/>
      <bottom style="thin">
        <color indexed="18"/>
      </bottom>
      <diagonal style="thin">
        <color indexed="18"/>
      </diagonal>
    </border>
    <border>
      <left>
        <color indexed="63"/>
      </left>
      <right style="thin"/>
      <top style="thin"/>
      <bottom style="thin"/>
    </border>
    <border diagonalUp="1" diagonalDown="1">
      <left style="thin">
        <color indexed="18"/>
      </left>
      <right style="thin">
        <color indexed="18"/>
      </right>
      <top>
        <color indexed="63"/>
      </top>
      <bottom style="thin"/>
      <diagonal style="thin">
        <color indexed="18"/>
      </diagonal>
    </border>
    <border diagonalUp="1" diagonalDown="1">
      <left style="thin">
        <color indexed="18"/>
      </left>
      <right style="thin"/>
      <top>
        <color indexed="63"/>
      </top>
      <bottom style="thin"/>
      <diagonal style="thin">
        <color indexed="18"/>
      </diagonal>
    </border>
    <border diagonalUp="1" diagonalDown="1">
      <left style="thin">
        <color indexed="18"/>
      </left>
      <right style="thin"/>
      <top style="thin">
        <color indexed="18"/>
      </top>
      <bottom style="thin">
        <color indexed="18"/>
      </bottom>
      <diagonal style="thin">
        <color indexed="18"/>
      </diagonal>
    </border>
    <border diagonalUp="1" diagonalDown="1">
      <left>
        <color indexed="63"/>
      </left>
      <right style="thin">
        <color indexed="18"/>
      </right>
      <top style="thin">
        <color indexed="18"/>
      </top>
      <bottom style="thin">
        <color indexed="18"/>
      </bottom>
      <diagonal style="thin">
        <color indexed="18"/>
      </diagonal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>
        <color indexed="18"/>
      </left>
      <right style="thin"/>
      <top style="thin">
        <color indexed="18"/>
      </top>
      <bottom>
        <color indexed="63"/>
      </bottom>
      <diagonal style="thin">
        <color indexed="18"/>
      </diagonal>
    </border>
    <border diagonalUp="1" diagonalDown="1">
      <left style="thin"/>
      <right style="thin"/>
      <top style="thin">
        <color indexed="18"/>
      </top>
      <bottom>
        <color indexed="63"/>
      </bottom>
      <diagonal style="thin">
        <color indexed="18"/>
      </diagonal>
    </border>
    <border diagonalUp="1" diagonalDown="1">
      <left style="thin">
        <color indexed="18"/>
      </left>
      <right style="thin">
        <color indexed="18"/>
      </right>
      <top style="thin"/>
      <bottom>
        <color indexed="63"/>
      </bottom>
      <diagonal style="thin"/>
    </border>
    <border diagonalUp="1" diagonalDown="1">
      <left style="thin">
        <color indexed="18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>
        <color indexed="18"/>
      </bottom>
      <diagonal style="thin"/>
    </border>
    <border diagonalUp="1" diagonalDown="1">
      <left style="thin"/>
      <right style="thin"/>
      <top style="thin"/>
      <bottom style="thin"/>
      <diagonal style="thin">
        <color indexed="18"/>
      </diagonal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1" fillId="33" borderId="12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 applyProtection="1">
      <alignment horizontal="center" vertical="center" wrapText="1"/>
      <protection hidden="1"/>
    </xf>
    <xf numFmtId="0" fontId="8" fillId="34" borderId="12" xfId="53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34" borderId="10" xfId="53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/>
    </xf>
    <xf numFmtId="0" fontId="7" fillId="34" borderId="11" xfId="0" applyFont="1" applyFill="1" applyBorder="1" applyAlignment="1" applyProtection="1">
      <alignment horizontal="center" vertical="center" wrapText="1"/>
      <protection hidden="1"/>
    </xf>
    <xf numFmtId="2" fontId="10" fillId="37" borderId="13" xfId="0" applyNumberFormat="1" applyFont="1" applyFill="1" applyBorder="1" applyAlignment="1">
      <alignment horizontal="right" vertical="center"/>
    </xf>
    <xf numFmtId="2" fontId="10" fillId="37" borderId="14" xfId="0" applyNumberFormat="1" applyFont="1" applyFill="1" applyBorder="1" applyAlignment="1">
      <alignment horizontal="right" vertical="center"/>
    </xf>
    <xf numFmtId="2" fontId="10" fillId="37" borderId="15" xfId="0" applyNumberFormat="1" applyFont="1" applyFill="1" applyBorder="1" applyAlignment="1">
      <alignment horizontal="right" vertical="center"/>
    </xf>
    <xf numFmtId="2" fontId="10" fillId="37" borderId="16" xfId="0" applyNumberFormat="1" applyFont="1" applyFill="1" applyBorder="1" applyAlignment="1">
      <alignment horizontal="right" vertical="center"/>
    </xf>
    <xf numFmtId="2" fontId="14" fillId="37" borderId="15" xfId="0" applyNumberFormat="1" applyFont="1" applyFill="1" applyBorder="1" applyAlignment="1">
      <alignment horizontal="right" vertical="center"/>
    </xf>
    <xf numFmtId="2" fontId="10" fillId="37" borderId="17" xfId="0" applyNumberFormat="1" applyFont="1" applyFill="1" applyBorder="1" applyAlignment="1">
      <alignment horizontal="right" vertical="center"/>
    </xf>
    <xf numFmtId="0" fontId="8" fillId="19" borderId="18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19" fillId="19" borderId="18" xfId="53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>
      <alignment vertical="center" wrapText="1"/>
    </xf>
    <xf numFmtId="0" fontId="69" fillId="35" borderId="11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 wrapText="1" shrinkToFit="1"/>
    </xf>
    <xf numFmtId="0" fontId="70" fillId="35" borderId="10" xfId="0" applyFont="1" applyFill="1" applyBorder="1" applyAlignment="1">
      <alignment horizontal="center" vertical="center" wrapText="1" shrinkToFit="1"/>
    </xf>
    <xf numFmtId="0" fontId="23" fillId="33" borderId="0" xfId="0" applyFont="1" applyFill="1" applyBorder="1" applyAlignment="1">
      <alignment horizontal="center" vertical="center" wrapText="1" shrinkToFit="1"/>
    </xf>
    <xf numFmtId="0" fontId="19" fillId="34" borderId="10" xfId="53" applyFont="1" applyFill="1" applyBorder="1" applyAlignment="1" applyProtection="1">
      <alignment horizontal="center" vertical="center" wrapText="1"/>
      <protection/>
    </xf>
    <xf numFmtId="0" fontId="19" fillId="34" borderId="10" xfId="53" applyFont="1" applyFill="1" applyBorder="1" applyAlignment="1" applyProtection="1">
      <alignment horizontal="center" vertical="center"/>
      <protection/>
    </xf>
    <xf numFmtId="0" fontId="19" fillId="19" borderId="10" xfId="53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>
      <alignment horizontal="center" vertical="center" wrapText="1" shrinkToFit="1"/>
    </xf>
    <xf numFmtId="0" fontId="70" fillId="13" borderId="10" xfId="0" applyFont="1" applyFill="1" applyBorder="1" applyAlignment="1">
      <alignment horizontal="right" vertical="center" wrapText="1" shrinkToFit="1"/>
    </xf>
    <xf numFmtId="0" fontId="70" fillId="13" borderId="10" xfId="0" applyFont="1" applyFill="1" applyBorder="1" applyAlignment="1">
      <alignment horizontal="right" vertical="center"/>
    </xf>
    <xf numFmtId="0" fontId="71" fillId="35" borderId="11" xfId="0" applyFont="1" applyFill="1" applyBorder="1" applyAlignment="1">
      <alignment vertical="center"/>
    </xf>
    <xf numFmtId="0" fontId="72" fillId="35" borderId="11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9" fillId="34" borderId="12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7" fillId="36" borderId="18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10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0" fontId="20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10" fontId="9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/>
    </xf>
    <xf numFmtId="49" fontId="25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49" fontId="23" fillId="33" borderId="12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right" vertical="center" wrapText="1" shrinkToFit="1"/>
    </xf>
    <xf numFmtId="49" fontId="23" fillId="33" borderId="19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71" fillId="35" borderId="11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 wrapText="1" shrinkToFit="1"/>
    </xf>
    <xf numFmtId="0" fontId="74" fillId="35" borderId="10" xfId="0" applyFont="1" applyFill="1" applyBorder="1" applyAlignment="1">
      <alignment horizontal="center" vertical="center" wrapText="1" shrinkToFit="1"/>
    </xf>
    <xf numFmtId="49" fontId="23" fillId="33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24" fillId="35" borderId="10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71" fillId="35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>
      <alignment horizontal="right" vertical="center"/>
    </xf>
    <xf numFmtId="0" fontId="10" fillId="35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5" fillId="35" borderId="10" xfId="0" applyFont="1" applyFill="1" applyBorder="1" applyAlignment="1" applyProtection="1">
      <alignment horizontal="center" vertical="center" wrapText="1"/>
      <protection hidden="1"/>
    </xf>
    <xf numFmtId="10" fontId="20" fillId="0" borderId="10" xfId="0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/>
    </xf>
    <xf numFmtId="0" fontId="21" fillId="35" borderId="10" xfId="0" applyFont="1" applyFill="1" applyBorder="1" applyAlignment="1">
      <alignment vertical="center"/>
    </xf>
    <xf numFmtId="0" fontId="69" fillId="35" borderId="1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0" xfId="59" applyNumberFormat="1" applyFont="1" applyFill="1" applyAlignment="1">
      <alignment/>
    </xf>
    <xf numFmtId="10" fontId="16" fillId="0" borderId="0" xfId="59" applyNumberFormat="1" applyFont="1" applyAlignment="1">
      <alignment/>
    </xf>
    <xf numFmtId="0" fontId="20" fillId="0" borderId="0" xfId="0" applyFont="1" applyAlignment="1">
      <alignment/>
    </xf>
    <xf numFmtId="0" fontId="75" fillId="35" borderId="11" xfId="0" applyFont="1" applyFill="1" applyBorder="1" applyAlignment="1">
      <alignment vertical="center"/>
    </xf>
    <xf numFmtId="0" fontId="75" fillId="35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69" fillId="35" borderId="11" xfId="0" applyFont="1" applyFill="1" applyBorder="1" applyAlignment="1">
      <alignment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0" fontId="7" fillId="0" borderId="10" xfId="0" applyNumberFormat="1" applyFont="1" applyBorder="1" applyAlignment="1">
      <alignment/>
    </xf>
    <xf numFmtId="0" fontId="76" fillId="35" borderId="10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7" fillId="0" borderId="22" xfId="0" applyFont="1" applyFill="1" applyBorder="1" applyAlignment="1">
      <alignment/>
    </xf>
    <xf numFmtId="0" fontId="70" fillId="13" borderId="23" xfId="0" applyFont="1" applyFill="1" applyBorder="1" applyAlignment="1">
      <alignment horizontal="right" vertical="center" wrapText="1" shrinkToFit="1"/>
    </xf>
    <xf numFmtId="0" fontId="70" fillId="13" borderId="23" xfId="0" applyFont="1" applyFill="1" applyBorder="1" applyAlignment="1">
      <alignment horizontal="right" vertical="center"/>
    </xf>
    <xf numFmtId="0" fontId="70" fillId="13" borderId="12" xfId="0" applyFont="1" applyFill="1" applyBorder="1" applyAlignment="1">
      <alignment horizontal="right" vertical="center" wrapText="1" shrinkToFit="1"/>
    </xf>
    <xf numFmtId="0" fontId="70" fillId="13" borderId="12" xfId="0" applyFont="1" applyFill="1" applyBorder="1" applyAlignment="1">
      <alignment horizontal="right" vertical="center"/>
    </xf>
    <xf numFmtId="0" fontId="73" fillId="13" borderId="10" xfId="0" applyFont="1" applyFill="1" applyBorder="1" applyAlignment="1">
      <alignment horizontal="right" vertical="center" wrapText="1" shrinkToFit="1"/>
    </xf>
    <xf numFmtId="0" fontId="73" fillId="13" borderId="10" xfId="0" applyFont="1" applyFill="1" applyBorder="1" applyAlignment="1">
      <alignment horizontal="right" vertical="center"/>
    </xf>
    <xf numFmtId="2" fontId="7" fillId="37" borderId="14" xfId="0" applyNumberFormat="1" applyFont="1" applyFill="1" applyBorder="1" applyAlignment="1">
      <alignment horizontal="right" vertical="center"/>
    </xf>
    <xf numFmtId="2" fontId="10" fillId="37" borderId="24" xfId="0" applyNumberFormat="1" applyFont="1" applyFill="1" applyBorder="1" applyAlignment="1">
      <alignment horizontal="right" vertical="center"/>
    </xf>
    <xf numFmtId="2" fontId="10" fillId="37" borderId="25" xfId="0" applyNumberFormat="1" applyFont="1" applyFill="1" applyBorder="1" applyAlignment="1">
      <alignment horizontal="right" vertical="center"/>
    </xf>
    <xf numFmtId="2" fontId="10" fillId="37" borderId="26" xfId="0" applyNumberFormat="1" applyFont="1" applyFill="1" applyBorder="1" applyAlignment="1">
      <alignment horizontal="right" vertical="center"/>
    </xf>
    <xf numFmtId="2" fontId="10" fillId="37" borderId="27" xfId="0" applyNumberFormat="1" applyFont="1" applyFill="1" applyBorder="1" applyAlignment="1">
      <alignment horizontal="right" vertical="center"/>
    </xf>
    <xf numFmtId="0" fontId="10" fillId="37" borderId="15" xfId="0" applyFont="1" applyFill="1" applyBorder="1" applyAlignment="1">
      <alignment horizontal="right" vertical="center"/>
    </xf>
    <xf numFmtId="0" fontId="77" fillId="13" borderId="10" xfId="0" applyFont="1" applyFill="1" applyBorder="1" applyAlignment="1">
      <alignment horizontal="right" vertical="center" wrapText="1" shrinkToFit="1"/>
    </xf>
    <xf numFmtId="0" fontId="77" fillId="13" borderId="10" xfId="0" applyFont="1" applyFill="1" applyBorder="1" applyAlignment="1">
      <alignment horizontal="right" vertical="center"/>
    </xf>
    <xf numFmtId="2" fontId="10" fillId="37" borderId="28" xfId="0" applyNumberFormat="1" applyFont="1" applyFill="1" applyBorder="1" applyAlignment="1">
      <alignment horizontal="right" vertical="center"/>
    </xf>
    <xf numFmtId="0" fontId="70" fillId="13" borderId="29" xfId="0" applyFont="1" applyFill="1" applyBorder="1" applyAlignment="1">
      <alignment horizontal="right" vertical="center"/>
    </xf>
    <xf numFmtId="2" fontId="10" fillId="37" borderId="30" xfId="0" applyNumberFormat="1" applyFont="1" applyFill="1" applyBorder="1" applyAlignment="1">
      <alignment horizontal="right" vertical="center"/>
    </xf>
    <xf numFmtId="2" fontId="10" fillId="37" borderId="31" xfId="0" applyNumberFormat="1" applyFont="1" applyFill="1" applyBorder="1" applyAlignment="1">
      <alignment horizontal="right" vertical="center"/>
    </xf>
    <xf numFmtId="2" fontId="10" fillId="37" borderId="32" xfId="0" applyNumberFormat="1" applyFont="1" applyFill="1" applyBorder="1" applyAlignment="1">
      <alignment horizontal="right" vertical="center"/>
    </xf>
    <xf numFmtId="2" fontId="14" fillId="37" borderId="33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9" fillId="34" borderId="11" xfId="53" applyFont="1" applyFill="1" applyBorder="1" applyAlignment="1" applyProtection="1">
      <alignment horizontal="center" vertical="center"/>
      <protection/>
    </xf>
    <xf numFmtId="0" fontId="19" fillId="19" borderId="34" xfId="53" applyFont="1" applyFill="1" applyBorder="1" applyAlignment="1" applyProtection="1">
      <alignment horizontal="center" vertical="center"/>
      <protection/>
    </xf>
    <xf numFmtId="0" fontId="71" fillId="35" borderId="11" xfId="0" applyFont="1" applyFill="1" applyBorder="1" applyAlignment="1">
      <alignment horizontal="center"/>
    </xf>
    <xf numFmtId="0" fontId="78" fillId="35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horizontal="center" vertical="center"/>
    </xf>
    <xf numFmtId="2" fontId="10" fillId="37" borderId="35" xfId="0" applyNumberFormat="1" applyFont="1" applyFill="1" applyBorder="1" applyAlignment="1">
      <alignment horizontal="right" vertical="center"/>
    </xf>
    <xf numFmtId="2" fontId="10" fillId="37" borderId="36" xfId="0" applyNumberFormat="1" applyFont="1" applyFill="1" applyBorder="1" applyAlignment="1">
      <alignment horizontal="right" vertical="center"/>
    </xf>
    <xf numFmtId="2" fontId="10" fillId="37" borderId="37" xfId="0" applyNumberFormat="1" applyFont="1" applyFill="1" applyBorder="1" applyAlignment="1">
      <alignment horizontal="right" vertical="center"/>
    </xf>
    <xf numFmtId="2" fontId="10" fillId="37" borderId="38" xfId="0" applyNumberFormat="1" applyFont="1" applyFill="1" applyBorder="1" applyAlignment="1">
      <alignment horizontal="right" vertical="center"/>
    </xf>
    <xf numFmtId="2" fontId="10" fillId="37" borderId="39" xfId="0" applyNumberFormat="1" applyFont="1" applyFill="1" applyBorder="1" applyAlignment="1">
      <alignment horizontal="right" vertical="center"/>
    </xf>
    <xf numFmtId="2" fontId="10" fillId="37" borderId="25" xfId="0" applyNumberFormat="1" applyFont="1" applyFill="1" applyBorder="1" applyAlignment="1">
      <alignment horizontal="center" vertical="center"/>
    </xf>
    <xf numFmtId="0" fontId="8" fillId="19" borderId="34" xfId="53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>
      <alignment horizontal="right" vertical="center"/>
    </xf>
    <xf numFmtId="2" fontId="7" fillId="37" borderId="14" xfId="0" applyNumberFormat="1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 wrapText="1" shrinkToFit="1"/>
    </xf>
    <xf numFmtId="0" fontId="8" fillId="19" borderId="10" xfId="53" applyFont="1" applyFill="1" applyBorder="1" applyAlignment="1" applyProtection="1">
      <alignment horizontal="center" vertical="center"/>
      <protection/>
    </xf>
    <xf numFmtId="2" fontId="10" fillId="37" borderId="40" xfId="0" applyNumberFormat="1" applyFont="1" applyFill="1" applyBorder="1" applyAlignment="1">
      <alignment horizontal="right" vertical="center"/>
    </xf>
    <xf numFmtId="2" fontId="10" fillId="38" borderId="10" xfId="0" applyNumberFormat="1" applyFont="1" applyFill="1" applyBorder="1" applyAlignment="1">
      <alignment horizontal="right" vertical="center"/>
    </xf>
    <xf numFmtId="2" fontId="7" fillId="38" borderId="10" xfId="0" applyNumberFormat="1" applyFont="1" applyFill="1" applyBorder="1" applyAlignment="1">
      <alignment horizontal="center" vertical="center"/>
    </xf>
    <xf numFmtId="2" fontId="7" fillId="38" borderId="10" xfId="0" applyNumberFormat="1" applyFont="1" applyFill="1" applyBorder="1" applyAlignment="1">
      <alignment horizontal="right" vertical="center"/>
    </xf>
    <xf numFmtId="0" fontId="7" fillId="38" borderId="10" xfId="0" applyFont="1" applyFill="1" applyBorder="1" applyAlignment="1">
      <alignment horizontal="right" vertical="center"/>
    </xf>
    <xf numFmtId="2" fontId="10" fillId="38" borderId="10" xfId="0" applyNumberFormat="1" applyFont="1" applyFill="1" applyBorder="1" applyAlignment="1">
      <alignment horizontal="center" vertical="center"/>
    </xf>
    <xf numFmtId="2" fontId="10" fillId="38" borderId="41" xfId="0" applyNumberFormat="1" applyFont="1" applyFill="1" applyBorder="1" applyAlignment="1">
      <alignment horizontal="right" vertical="center"/>
    </xf>
    <xf numFmtId="2" fontId="10" fillId="38" borderId="42" xfId="0" applyNumberFormat="1" applyFont="1" applyFill="1" applyBorder="1" applyAlignment="1">
      <alignment horizontal="right" vertical="center"/>
    </xf>
    <xf numFmtId="2" fontId="10" fillId="38" borderId="43" xfId="0" applyNumberFormat="1" applyFont="1" applyFill="1" applyBorder="1" applyAlignment="1">
      <alignment horizontal="right" vertical="center"/>
    </xf>
    <xf numFmtId="2" fontId="10" fillId="38" borderId="44" xfId="0" applyNumberFormat="1" applyFont="1" applyFill="1" applyBorder="1" applyAlignment="1">
      <alignment horizontal="right" vertical="center"/>
    </xf>
    <xf numFmtId="2" fontId="10" fillId="38" borderId="45" xfId="0" applyNumberFormat="1" applyFont="1" applyFill="1" applyBorder="1" applyAlignment="1">
      <alignment horizontal="right" vertical="center"/>
    </xf>
    <xf numFmtId="2" fontId="10" fillId="38" borderId="46" xfId="0" applyNumberFormat="1" applyFont="1" applyFill="1" applyBorder="1" applyAlignment="1">
      <alignment horizontal="right" vertical="center"/>
    </xf>
    <xf numFmtId="2" fontId="10" fillId="38" borderId="47" xfId="0" applyNumberFormat="1" applyFont="1" applyFill="1" applyBorder="1" applyAlignment="1">
      <alignment horizontal="right" vertical="center"/>
    </xf>
    <xf numFmtId="0" fontId="10" fillId="37" borderId="30" xfId="0" applyFont="1" applyFill="1" applyBorder="1" applyAlignment="1">
      <alignment horizontal="right" vertical="center"/>
    </xf>
    <xf numFmtId="0" fontId="10" fillId="37" borderId="24" xfId="0" applyFont="1" applyFill="1" applyBorder="1" applyAlignment="1">
      <alignment horizontal="right" vertical="center"/>
    </xf>
    <xf numFmtId="0" fontId="10" fillId="38" borderId="42" xfId="0" applyFont="1" applyFill="1" applyBorder="1" applyAlignment="1">
      <alignment horizontal="right" vertical="center"/>
    </xf>
    <xf numFmtId="0" fontId="10" fillId="37" borderId="14" xfId="0" applyFont="1" applyFill="1" applyBorder="1" applyAlignment="1">
      <alignment horizontal="right" vertical="center"/>
    </xf>
    <xf numFmtId="0" fontId="10" fillId="37" borderId="28" xfId="0" applyFont="1" applyFill="1" applyBorder="1" applyAlignment="1">
      <alignment horizontal="right" vertical="center"/>
    </xf>
    <xf numFmtId="0" fontId="78" fillId="35" borderId="11" xfId="0" applyFont="1" applyFill="1" applyBorder="1" applyAlignment="1">
      <alignment/>
    </xf>
    <xf numFmtId="2" fontId="7" fillId="39" borderId="10" xfId="0" applyNumberFormat="1" applyFont="1" applyFill="1" applyBorder="1" applyAlignment="1">
      <alignment horizontal="right" vertical="center"/>
    </xf>
    <xf numFmtId="2" fontId="10" fillId="37" borderId="44" xfId="0" applyNumberFormat="1" applyFont="1" applyFill="1" applyBorder="1" applyAlignment="1">
      <alignment horizontal="right" vertical="center"/>
    </xf>
    <xf numFmtId="2" fontId="7" fillId="37" borderId="10" xfId="0" applyNumberFormat="1" applyFont="1" applyFill="1" applyBorder="1" applyAlignment="1">
      <alignment horizontal="right" vertical="center"/>
    </xf>
    <xf numFmtId="2" fontId="10" fillId="39" borderId="10" xfId="0" applyNumberFormat="1" applyFont="1" applyFill="1" applyBorder="1" applyAlignment="1">
      <alignment horizontal="right" vertical="center"/>
    </xf>
    <xf numFmtId="2" fontId="10" fillId="39" borderId="44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>
      <alignment horizontal="left" vertical="center" wrapText="1"/>
    </xf>
    <xf numFmtId="0" fontId="69" fillId="35" borderId="11" xfId="0" applyFont="1" applyFill="1" applyBorder="1" applyAlignment="1">
      <alignment horizontal="right" vertical="center"/>
    </xf>
    <xf numFmtId="0" fontId="21" fillId="40" borderId="48" xfId="0" applyFont="1" applyFill="1" applyBorder="1" applyAlignment="1">
      <alignment horizontal="center" vertical="center"/>
    </xf>
    <xf numFmtId="0" fontId="21" fillId="40" borderId="49" xfId="0" applyFont="1" applyFill="1" applyBorder="1" applyAlignment="1">
      <alignment horizontal="center" vertical="center"/>
    </xf>
    <xf numFmtId="0" fontId="21" fillId="40" borderId="50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4" fillId="6" borderId="48" xfId="0" applyFont="1" applyFill="1" applyBorder="1" applyAlignment="1">
      <alignment horizontal="center" vertical="center"/>
    </xf>
    <xf numFmtId="0" fontId="24" fillId="6" borderId="49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  <xf numFmtId="0" fontId="21" fillId="6" borderId="50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47625</xdr:rowOff>
    </xdr:from>
    <xdr:to>
      <xdr:col>4</xdr:col>
      <xdr:colOff>314325</xdr:colOff>
      <xdr:row>6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305175"/>
          <a:ext cx="266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6</xdr:row>
      <xdr:rowOff>76200</xdr:rowOff>
    </xdr:from>
    <xdr:to>
      <xdr:col>4</xdr:col>
      <xdr:colOff>571500</xdr:colOff>
      <xdr:row>6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333750"/>
          <a:ext cx="228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95250</xdr:rowOff>
    </xdr:from>
    <xdr:to>
      <xdr:col>4</xdr:col>
      <xdr:colOff>247650</xdr:colOff>
      <xdr:row>3</xdr:row>
      <xdr:rowOff>733425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14425"/>
          <a:ext cx="200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</xdr:row>
      <xdr:rowOff>133350</xdr:rowOff>
    </xdr:from>
    <xdr:to>
      <xdr:col>4</xdr:col>
      <xdr:colOff>295275</xdr:colOff>
      <xdr:row>7</xdr:row>
      <xdr:rowOff>571500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048125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3</xdr:row>
      <xdr:rowOff>95250</xdr:rowOff>
    </xdr:from>
    <xdr:to>
      <xdr:col>4</xdr:col>
      <xdr:colOff>485775</xdr:colOff>
      <xdr:row>3</xdr:row>
      <xdr:rowOff>733425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114425"/>
          <a:ext cx="200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3</xdr:row>
      <xdr:rowOff>95250</xdr:rowOff>
    </xdr:from>
    <xdr:to>
      <xdr:col>4</xdr:col>
      <xdr:colOff>714375</xdr:colOff>
      <xdr:row>3</xdr:row>
      <xdr:rowOff>733425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114425"/>
          <a:ext cx="200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7</xdr:row>
      <xdr:rowOff>123825</xdr:rowOff>
    </xdr:from>
    <xdr:to>
      <xdr:col>4</xdr:col>
      <xdr:colOff>1524000</xdr:colOff>
      <xdr:row>7</xdr:row>
      <xdr:rowOff>714375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03860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4</xdr:row>
      <xdr:rowOff>123825</xdr:rowOff>
    </xdr:from>
    <xdr:to>
      <xdr:col>4</xdr:col>
      <xdr:colOff>1133475</xdr:colOff>
      <xdr:row>4</xdr:row>
      <xdr:rowOff>581025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81200"/>
          <a:ext cx="266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</xdr:row>
      <xdr:rowOff>123825</xdr:rowOff>
    </xdr:from>
    <xdr:to>
      <xdr:col>4</xdr:col>
      <xdr:colOff>857250</xdr:colOff>
      <xdr:row>4</xdr:row>
      <xdr:rowOff>581025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98120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</xdr:row>
      <xdr:rowOff>152400</xdr:rowOff>
    </xdr:from>
    <xdr:to>
      <xdr:col>4</xdr:col>
      <xdr:colOff>581025</xdr:colOff>
      <xdr:row>4</xdr:row>
      <xdr:rowOff>600075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009775"/>
          <a:ext cx="257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133350</xdr:rowOff>
    </xdr:from>
    <xdr:to>
      <xdr:col>4</xdr:col>
      <xdr:colOff>295275</xdr:colOff>
      <xdr:row>4</xdr:row>
      <xdr:rowOff>581025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99072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4</xdr:row>
      <xdr:rowOff>123825</xdr:rowOff>
    </xdr:from>
    <xdr:to>
      <xdr:col>4</xdr:col>
      <xdr:colOff>1419225</xdr:colOff>
      <xdr:row>4</xdr:row>
      <xdr:rowOff>581025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81200"/>
          <a:ext cx="266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</xdr:row>
      <xdr:rowOff>95250</xdr:rowOff>
    </xdr:from>
    <xdr:to>
      <xdr:col>4</xdr:col>
      <xdr:colOff>285750</xdr:colOff>
      <xdr:row>7</xdr:row>
      <xdr:rowOff>723900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010025"/>
          <a:ext cx="238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7</xdr:row>
      <xdr:rowOff>95250</xdr:rowOff>
    </xdr:from>
    <xdr:to>
      <xdr:col>4</xdr:col>
      <xdr:colOff>561975</xdr:colOff>
      <xdr:row>7</xdr:row>
      <xdr:rowOff>723900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010025"/>
          <a:ext cx="276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7</xdr:row>
      <xdr:rowOff>95250</xdr:rowOff>
    </xdr:from>
    <xdr:to>
      <xdr:col>4</xdr:col>
      <xdr:colOff>800100</xdr:colOff>
      <xdr:row>7</xdr:row>
      <xdr:rowOff>723900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010025"/>
          <a:ext cx="238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7</xdr:row>
      <xdr:rowOff>95250</xdr:rowOff>
    </xdr:from>
    <xdr:to>
      <xdr:col>4</xdr:col>
      <xdr:colOff>1009650</xdr:colOff>
      <xdr:row>7</xdr:row>
      <xdr:rowOff>723900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010025"/>
          <a:ext cx="200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7</xdr:row>
      <xdr:rowOff>95250</xdr:rowOff>
    </xdr:from>
    <xdr:to>
      <xdr:col>4</xdr:col>
      <xdr:colOff>1247775</xdr:colOff>
      <xdr:row>7</xdr:row>
      <xdr:rowOff>723900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010025"/>
          <a:ext cx="219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7</xdr:row>
      <xdr:rowOff>95250</xdr:rowOff>
    </xdr:from>
    <xdr:to>
      <xdr:col>4</xdr:col>
      <xdr:colOff>1724025</xdr:colOff>
      <xdr:row>7</xdr:row>
      <xdr:rowOff>723900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010025"/>
          <a:ext cx="200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</xdr:row>
      <xdr:rowOff>66675</xdr:rowOff>
    </xdr:from>
    <xdr:to>
      <xdr:col>4</xdr:col>
      <xdr:colOff>257175</xdr:colOff>
      <xdr:row>2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7630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66675</xdr:rowOff>
    </xdr:from>
    <xdr:to>
      <xdr:col>4</xdr:col>
      <xdr:colOff>485775</xdr:colOff>
      <xdr:row>2</xdr:row>
      <xdr:rowOff>533400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87630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76200</xdr:rowOff>
    </xdr:from>
    <xdr:to>
      <xdr:col>4</xdr:col>
      <xdr:colOff>723900</xdr:colOff>
      <xdr:row>2</xdr:row>
      <xdr:rowOff>542925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885825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1428750</xdr:colOff>
      <xdr:row>2</xdr:row>
      <xdr:rowOff>76200</xdr:rowOff>
    </xdr:from>
    <xdr:to>
      <xdr:col>4</xdr:col>
      <xdr:colOff>1638300</xdr:colOff>
      <xdr:row>2</xdr:row>
      <xdr:rowOff>542925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885825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2</xdr:row>
      <xdr:rowOff>76200</xdr:rowOff>
    </xdr:from>
    <xdr:to>
      <xdr:col>4</xdr:col>
      <xdr:colOff>1409700</xdr:colOff>
      <xdr:row>2</xdr:row>
      <xdr:rowOff>542925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85825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2</xdr:row>
      <xdr:rowOff>76200</xdr:rowOff>
    </xdr:from>
    <xdr:to>
      <xdr:col>4</xdr:col>
      <xdr:colOff>952500</xdr:colOff>
      <xdr:row>2</xdr:row>
      <xdr:rowOff>542925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85825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2</xdr:row>
      <xdr:rowOff>66675</xdr:rowOff>
    </xdr:from>
    <xdr:to>
      <xdr:col>4</xdr:col>
      <xdr:colOff>1885950</xdr:colOff>
      <xdr:row>2</xdr:row>
      <xdr:rowOff>533400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7630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2</xdr:row>
      <xdr:rowOff>66675</xdr:rowOff>
    </xdr:from>
    <xdr:to>
      <xdr:col>4</xdr:col>
      <xdr:colOff>1200150</xdr:colOff>
      <xdr:row>2</xdr:row>
      <xdr:rowOff>533400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7630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</xdr:row>
      <xdr:rowOff>266700</xdr:rowOff>
    </xdr:from>
    <xdr:to>
      <xdr:col>4</xdr:col>
      <xdr:colOff>276225</xdr:colOff>
      <xdr:row>3</xdr:row>
      <xdr:rowOff>742950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</xdr:row>
      <xdr:rowOff>266700</xdr:rowOff>
    </xdr:from>
    <xdr:to>
      <xdr:col>4</xdr:col>
      <xdr:colOff>485775</xdr:colOff>
      <xdr:row>3</xdr:row>
      <xdr:rowOff>742950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3</xdr:row>
      <xdr:rowOff>266700</xdr:rowOff>
    </xdr:from>
    <xdr:to>
      <xdr:col>4</xdr:col>
      <xdr:colOff>742950</xdr:colOff>
      <xdr:row>3</xdr:row>
      <xdr:rowOff>742950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3</xdr:row>
      <xdr:rowOff>266700</xdr:rowOff>
    </xdr:from>
    <xdr:to>
      <xdr:col>4</xdr:col>
      <xdr:colOff>1885950</xdr:colOff>
      <xdr:row>3</xdr:row>
      <xdr:rowOff>742950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3</xdr:row>
      <xdr:rowOff>266700</xdr:rowOff>
    </xdr:from>
    <xdr:to>
      <xdr:col>4</xdr:col>
      <xdr:colOff>1419225</xdr:colOff>
      <xdr:row>3</xdr:row>
      <xdr:rowOff>742950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3</xdr:row>
      <xdr:rowOff>266700</xdr:rowOff>
    </xdr:from>
    <xdr:to>
      <xdr:col>4</xdr:col>
      <xdr:colOff>981075</xdr:colOff>
      <xdr:row>3</xdr:row>
      <xdr:rowOff>742950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3</xdr:row>
      <xdr:rowOff>266700</xdr:rowOff>
    </xdr:from>
    <xdr:to>
      <xdr:col>4</xdr:col>
      <xdr:colOff>1657350</xdr:colOff>
      <xdr:row>3</xdr:row>
      <xdr:rowOff>742950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3</xdr:row>
      <xdr:rowOff>266700</xdr:rowOff>
    </xdr:from>
    <xdr:to>
      <xdr:col>4</xdr:col>
      <xdr:colOff>1200150</xdr:colOff>
      <xdr:row>3</xdr:row>
      <xdr:rowOff>742950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43125"/>
          <a:ext cx="209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1895475</xdr:colOff>
      <xdr:row>2</xdr:row>
      <xdr:rowOff>76200</xdr:rowOff>
    </xdr:from>
    <xdr:to>
      <xdr:col>4</xdr:col>
      <xdr:colOff>2105025</xdr:colOff>
      <xdr:row>2</xdr:row>
      <xdr:rowOff>542925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85825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2124075</xdr:colOff>
      <xdr:row>2</xdr:row>
      <xdr:rowOff>85725</xdr:rowOff>
    </xdr:from>
    <xdr:to>
      <xdr:col>4</xdr:col>
      <xdr:colOff>2333625</xdr:colOff>
      <xdr:row>2</xdr:row>
      <xdr:rowOff>552450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9535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561975</xdr:rowOff>
    </xdr:from>
    <xdr:to>
      <xdr:col>4</xdr:col>
      <xdr:colOff>276225</xdr:colOff>
      <xdr:row>2</xdr:row>
      <xdr:rowOff>1028700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37160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561975</xdr:rowOff>
    </xdr:from>
    <xdr:to>
      <xdr:col>4</xdr:col>
      <xdr:colOff>495300</xdr:colOff>
      <xdr:row>2</xdr:row>
      <xdr:rowOff>1028700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37160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</xdr:row>
      <xdr:rowOff>552450</xdr:rowOff>
    </xdr:from>
    <xdr:to>
      <xdr:col>4</xdr:col>
      <xdr:colOff>742950</xdr:colOff>
      <xdr:row>2</xdr:row>
      <xdr:rowOff>1019175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362075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3</xdr:row>
      <xdr:rowOff>38100</xdr:rowOff>
    </xdr:from>
    <xdr:to>
      <xdr:col>4</xdr:col>
      <xdr:colOff>847725</xdr:colOff>
      <xdr:row>3</xdr:row>
      <xdr:rowOff>495300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5430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114300</xdr:rowOff>
    </xdr:from>
    <xdr:to>
      <xdr:col>4</xdr:col>
      <xdr:colOff>247650</xdr:colOff>
      <xdr:row>2</xdr:row>
      <xdr:rowOff>571500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00965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3</xdr:row>
      <xdr:rowOff>38100</xdr:rowOff>
    </xdr:from>
    <xdr:to>
      <xdr:col>4</xdr:col>
      <xdr:colOff>1276350</xdr:colOff>
      <xdr:row>3</xdr:row>
      <xdr:rowOff>495300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430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3</xdr:row>
      <xdr:rowOff>38100</xdr:rowOff>
    </xdr:from>
    <xdr:to>
      <xdr:col>4</xdr:col>
      <xdr:colOff>1066800</xdr:colOff>
      <xdr:row>3</xdr:row>
      <xdr:rowOff>495300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5430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</xdr:row>
      <xdr:rowOff>38100</xdr:rowOff>
    </xdr:from>
    <xdr:to>
      <xdr:col>4</xdr:col>
      <xdr:colOff>647700</xdr:colOff>
      <xdr:row>3</xdr:row>
      <xdr:rowOff>495300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5430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3</xdr:row>
      <xdr:rowOff>47625</xdr:rowOff>
    </xdr:from>
    <xdr:to>
      <xdr:col>4</xdr:col>
      <xdr:colOff>1495425</xdr:colOff>
      <xdr:row>3</xdr:row>
      <xdr:rowOff>495300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552575"/>
          <a:ext cx="19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</xdr:row>
      <xdr:rowOff>47625</xdr:rowOff>
    </xdr:from>
    <xdr:to>
      <xdr:col>4</xdr:col>
      <xdr:colOff>438150</xdr:colOff>
      <xdr:row>3</xdr:row>
      <xdr:rowOff>504825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5525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38100</xdr:rowOff>
    </xdr:from>
    <xdr:to>
      <xdr:col>4</xdr:col>
      <xdr:colOff>238125</xdr:colOff>
      <xdr:row>3</xdr:row>
      <xdr:rowOff>495300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430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1504950</xdr:colOff>
      <xdr:row>3</xdr:row>
      <xdr:rowOff>47625</xdr:rowOff>
    </xdr:from>
    <xdr:to>
      <xdr:col>4</xdr:col>
      <xdr:colOff>1695450</xdr:colOff>
      <xdr:row>3</xdr:row>
      <xdr:rowOff>495300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552575"/>
          <a:ext cx="190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3</xdr:row>
      <xdr:rowOff>190500</xdr:rowOff>
    </xdr:from>
    <xdr:to>
      <xdr:col>4</xdr:col>
      <xdr:colOff>323850</xdr:colOff>
      <xdr:row>3</xdr:row>
      <xdr:rowOff>657225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190500</xdr:rowOff>
    </xdr:from>
    <xdr:to>
      <xdr:col>4</xdr:col>
      <xdr:colOff>590550</xdr:colOff>
      <xdr:row>3</xdr:row>
      <xdr:rowOff>657225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1876425</xdr:colOff>
      <xdr:row>3</xdr:row>
      <xdr:rowOff>190500</xdr:rowOff>
    </xdr:from>
    <xdr:to>
      <xdr:col>4</xdr:col>
      <xdr:colOff>2095500</xdr:colOff>
      <xdr:row>3</xdr:row>
      <xdr:rowOff>657225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3</xdr:row>
      <xdr:rowOff>190500</xdr:rowOff>
    </xdr:from>
    <xdr:to>
      <xdr:col>4</xdr:col>
      <xdr:colOff>1600200</xdr:colOff>
      <xdr:row>3</xdr:row>
      <xdr:rowOff>657225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2124075</xdr:colOff>
      <xdr:row>3</xdr:row>
      <xdr:rowOff>171450</xdr:rowOff>
    </xdr:from>
    <xdr:to>
      <xdr:col>4</xdr:col>
      <xdr:colOff>2343150</xdr:colOff>
      <xdr:row>3</xdr:row>
      <xdr:rowOff>638175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06680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3</xdr:row>
      <xdr:rowOff>190500</xdr:rowOff>
    </xdr:from>
    <xdr:to>
      <xdr:col>4</xdr:col>
      <xdr:colOff>847725</xdr:colOff>
      <xdr:row>3</xdr:row>
      <xdr:rowOff>657225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3</xdr:row>
      <xdr:rowOff>190500</xdr:rowOff>
    </xdr:from>
    <xdr:to>
      <xdr:col>4</xdr:col>
      <xdr:colOff>1362075</xdr:colOff>
      <xdr:row>3</xdr:row>
      <xdr:rowOff>657225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3</xdr:row>
      <xdr:rowOff>190500</xdr:rowOff>
    </xdr:from>
    <xdr:to>
      <xdr:col>4</xdr:col>
      <xdr:colOff>1114425</xdr:colOff>
      <xdr:row>3</xdr:row>
      <xdr:rowOff>657225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1638300</xdr:colOff>
      <xdr:row>3</xdr:row>
      <xdr:rowOff>190500</xdr:rowOff>
    </xdr:from>
    <xdr:to>
      <xdr:col>4</xdr:col>
      <xdr:colOff>1857375</xdr:colOff>
      <xdr:row>3</xdr:row>
      <xdr:rowOff>657225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085850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114300</xdr:rowOff>
    </xdr:from>
    <xdr:to>
      <xdr:col>4</xdr:col>
      <xdr:colOff>342900</xdr:colOff>
      <xdr:row>3</xdr:row>
      <xdr:rowOff>571500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4777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3</xdr:row>
      <xdr:rowOff>123825</xdr:rowOff>
    </xdr:from>
    <xdr:to>
      <xdr:col>4</xdr:col>
      <xdr:colOff>609600</xdr:colOff>
      <xdr:row>3</xdr:row>
      <xdr:rowOff>571500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25730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2362200</xdr:colOff>
      <xdr:row>3</xdr:row>
      <xdr:rowOff>133350</xdr:rowOff>
    </xdr:from>
    <xdr:to>
      <xdr:col>4</xdr:col>
      <xdr:colOff>2609850</xdr:colOff>
      <xdr:row>3</xdr:row>
      <xdr:rowOff>590550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682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3</xdr:row>
      <xdr:rowOff>133350</xdr:rowOff>
    </xdr:from>
    <xdr:to>
      <xdr:col>4</xdr:col>
      <xdr:colOff>2076450</xdr:colOff>
      <xdr:row>3</xdr:row>
      <xdr:rowOff>590550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26682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2085975</xdr:colOff>
      <xdr:row>3</xdr:row>
      <xdr:rowOff>133350</xdr:rowOff>
    </xdr:from>
    <xdr:to>
      <xdr:col>4</xdr:col>
      <xdr:colOff>2333625</xdr:colOff>
      <xdr:row>3</xdr:row>
      <xdr:rowOff>581025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26682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3</xdr:row>
      <xdr:rowOff>609600</xdr:rowOff>
    </xdr:from>
    <xdr:to>
      <xdr:col>4</xdr:col>
      <xdr:colOff>1562100</xdr:colOff>
      <xdr:row>3</xdr:row>
      <xdr:rowOff>1066800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743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3</xdr:row>
      <xdr:rowOff>609600</xdr:rowOff>
    </xdr:from>
    <xdr:to>
      <xdr:col>4</xdr:col>
      <xdr:colOff>1076325</xdr:colOff>
      <xdr:row>3</xdr:row>
      <xdr:rowOff>1066800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743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1571625</xdr:colOff>
      <xdr:row>3</xdr:row>
      <xdr:rowOff>609600</xdr:rowOff>
    </xdr:from>
    <xdr:to>
      <xdr:col>4</xdr:col>
      <xdr:colOff>1790700</xdr:colOff>
      <xdr:row>3</xdr:row>
      <xdr:rowOff>1066800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43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3</xdr:row>
      <xdr:rowOff>114300</xdr:rowOff>
    </xdr:from>
    <xdr:to>
      <xdr:col>4</xdr:col>
      <xdr:colOff>1085850</xdr:colOff>
      <xdr:row>3</xdr:row>
      <xdr:rowOff>571500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2477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3</xdr:row>
      <xdr:rowOff>114300</xdr:rowOff>
    </xdr:from>
    <xdr:to>
      <xdr:col>4</xdr:col>
      <xdr:colOff>838200</xdr:colOff>
      <xdr:row>3</xdr:row>
      <xdr:rowOff>571500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2477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1571625</xdr:colOff>
      <xdr:row>3</xdr:row>
      <xdr:rowOff>133350</xdr:rowOff>
    </xdr:from>
    <xdr:to>
      <xdr:col>4</xdr:col>
      <xdr:colOff>1790700</xdr:colOff>
      <xdr:row>3</xdr:row>
      <xdr:rowOff>590550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26682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3</xdr:row>
      <xdr:rowOff>133350</xdr:rowOff>
    </xdr:from>
    <xdr:to>
      <xdr:col>4</xdr:col>
      <xdr:colOff>1552575</xdr:colOff>
      <xdr:row>3</xdr:row>
      <xdr:rowOff>590550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26682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3</xdr:row>
      <xdr:rowOff>609600</xdr:rowOff>
    </xdr:from>
    <xdr:to>
      <xdr:col>4</xdr:col>
      <xdr:colOff>581025</xdr:colOff>
      <xdr:row>3</xdr:row>
      <xdr:rowOff>1066800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43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3</xdr:row>
      <xdr:rowOff>123825</xdr:rowOff>
    </xdr:from>
    <xdr:to>
      <xdr:col>4</xdr:col>
      <xdr:colOff>1314450</xdr:colOff>
      <xdr:row>3</xdr:row>
      <xdr:rowOff>581025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257300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</xdr:row>
      <xdr:rowOff>609600</xdr:rowOff>
    </xdr:from>
    <xdr:to>
      <xdr:col>4</xdr:col>
      <xdr:colOff>333375</xdr:colOff>
      <xdr:row>3</xdr:row>
      <xdr:rowOff>1066800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43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3</xdr:row>
      <xdr:rowOff>609600</xdr:rowOff>
    </xdr:from>
    <xdr:to>
      <xdr:col>4</xdr:col>
      <xdr:colOff>1323975</xdr:colOff>
      <xdr:row>3</xdr:row>
      <xdr:rowOff>1066800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743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3</xdr:row>
      <xdr:rowOff>609600</xdr:rowOff>
    </xdr:from>
    <xdr:to>
      <xdr:col>4</xdr:col>
      <xdr:colOff>828675</xdr:colOff>
      <xdr:row>3</xdr:row>
      <xdr:rowOff>1066800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743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</xdr:row>
      <xdr:rowOff>104775</xdr:rowOff>
    </xdr:from>
    <xdr:to>
      <xdr:col>4</xdr:col>
      <xdr:colOff>238125</xdr:colOff>
      <xdr:row>4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704975"/>
          <a:ext cx="19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</xdr:row>
      <xdr:rowOff>104775</xdr:rowOff>
    </xdr:from>
    <xdr:to>
      <xdr:col>4</xdr:col>
      <xdr:colOff>447675</xdr:colOff>
      <xdr:row>4</xdr:row>
      <xdr:rowOff>600075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704975"/>
          <a:ext cx="19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114300</xdr:rowOff>
    </xdr:from>
    <xdr:to>
      <xdr:col>4</xdr:col>
      <xdr:colOff>628650</xdr:colOff>
      <xdr:row>4</xdr:row>
      <xdr:rowOff>609600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714500"/>
          <a:ext cx="19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4</xdr:row>
      <xdr:rowOff>114300</xdr:rowOff>
    </xdr:from>
    <xdr:to>
      <xdr:col>4</xdr:col>
      <xdr:colOff>828675</xdr:colOff>
      <xdr:row>4</xdr:row>
      <xdr:rowOff>609600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714500"/>
          <a:ext cx="19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4</xdr:row>
      <xdr:rowOff>104775</xdr:rowOff>
    </xdr:from>
    <xdr:to>
      <xdr:col>4</xdr:col>
      <xdr:colOff>1038225</xdr:colOff>
      <xdr:row>4</xdr:row>
      <xdr:rowOff>600075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704975"/>
          <a:ext cx="19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4</xdr:row>
      <xdr:rowOff>114300</xdr:rowOff>
    </xdr:from>
    <xdr:to>
      <xdr:col>4</xdr:col>
      <xdr:colOff>1238250</xdr:colOff>
      <xdr:row>4</xdr:row>
      <xdr:rowOff>609600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714500"/>
          <a:ext cx="19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104775</xdr:rowOff>
    </xdr:from>
    <xdr:to>
      <xdr:col>4</xdr:col>
      <xdr:colOff>257175</xdr:colOff>
      <xdr:row>5</xdr:row>
      <xdr:rowOff>600075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352675"/>
          <a:ext cx="19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</xdr:row>
      <xdr:rowOff>47625</xdr:rowOff>
    </xdr:from>
    <xdr:to>
      <xdr:col>4</xdr:col>
      <xdr:colOff>266700</xdr:colOff>
      <xdr:row>3</xdr:row>
      <xdr:rowOff>600075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181100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5</xdr:row>
      <xdr:rowOff>161925</xdr:rowOff>
    </xdr:from>
    <xdr:to>
      <xdr:col>4</xdr:col>
      <xdr:colOff>485775</xdr:colOff>
      <xdr:row>5</xdr:row>
      <xdr:rowOff>704850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33650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152400</xdr:rowOff>
    </xdr:from>
    <xdr:to>
      <xdr:col>4</xdr:col>
      <xdr:colOff>257175</xdr:colOff>
      <xdr:row>5</xdr:row>
      <xdr:rowOff>695325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524125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5</xdr:row>
      <xdr:rowOff>161925</xdr:rowOff>
    </xdr:from>
    <xdr:to>
      <xdr:col>4</xdr:col>
      <xdr:colOff>723900</xdr:colOff>
      <xdr:row>5</xdr:row>
      <xdr:rowOff>695325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533650"/>
          <a:ext cx="209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5</xdr:row>
      <xdr:rowOff>171450</xdr:rowOff>
    </xdr:from>
    <xdr:to>
      <xdr:col>4</xdr:col>
      <xdr:colOff>942975</xdr:colOff>
      <xdr:row>5</xdr:row>
      <xdr:rowOff>704850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543175"/>
          <a:ext cx="209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66675</xdr:rowOff>
    </xdr:from>
    <xdr:to>
      <xdr:col>4</xdr:col>
      <xdr:colOff>266700</xdr:colOff>
      <xdr:row>4</xdr:row>
      <xdr:rowOff>609600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819275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5</xdr:row>
      <xdr:rowOff>161925</xdr:rowOff>
    </xdr:from>
    <xdr:to>
      <xdr:col>4</xdr:col>
      <xdr:colOff>1162050</xdr:colOff>
      <xdr:row>5</xdr:row>
      <xdr:rowOff>714375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533650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3</xdr:row>
      <xdr:rowOff>19050</xdr:rowOff>
    </xdr:from>
    <xdr:to>
      <xdr:col>4</xdr:col>
      <xdr:colOff>219075</xdr:colOff>
      <xdr:row>3</xdr:row>
      <xdr:rowOff>428625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429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</xdr:row>
      <xdr:rowOff>19050</xdr:rowOff>
    </xdr:from>
    <xdr:to>
      <xdr:col>4</xdr:col>
      <xdr:colOff>390525</xdr:colOff>
      <xdr:row>3</xdr:row>
      <xdr:rowOff>428625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429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</xdr:row>
      <xdr:rowOff>19050</xdr:rowOff>
    </xdr:from>
    <xdr:to>
      <xdr:col>4</xdr:col>
      <xdr:colOff>552450</xdr:colOff>
      <xdr:row>3</xdr:row>
      <xdr:rowOff>428625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429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114300</xdr:rowOff>
    </xdr:from>
    <xdr:to>
      <xdr:col>4</xdr:col>
      <xdr:colOff>200025</xdr:colOff>
      <xdr:row>4</xdr:row>
      <xdr:rowOff>523875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5144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</xdr:row>
      <xdr:rowOff>104775</xdr:rowOff>
    </xdr:from>
    <xdr:to>
      <xdr:col>4</xdr:col>
      <xdr:colOff>390525</xdr:colOff>
      <xdr:row>4</xdr:row>
      <xdr:rowOff>514350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3</xdr:row>
      <xdr:rowOff>19050</xdr:rowOff>
    </xdr:from>
    <xdr:to>
      <xdr:col>4</xdr:col>
      <xdr:colOff>1019175</xdr:colOff>
      <xdr:row>3</xdr:row>
      <xdr:rowOff>428625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429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</xdr:row>
      <xdr:rowOff>19050</xdr:rowOff>
    </xdr:from>
    <xdr:to>
      <xdr:col>4</xdr:col>
      <xdr:colOff>866775</xdr:colOff>
      <xdr:row>3</xdr:row>
      <xdr:rowOff>428625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429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561975</xdr:colOff>
      <xdr:row>4</xdr:row>
      <xdr:rowOff>514350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4</xdr:row>
      <xdr:rowOff>104775</xdr:rowOff>
    </xdr:from>
    <xdr:to>
      <xdr:col>4</xdr:col>
      <xdr:colOff>866775</xdr:colOff>
      <xdr:row>4</xdr:row>
      <xdr:rowOff>514350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4</xdr:row>
      <xdr:rowOff>104775</xdr:rowOff>
    </xdr:from>
    <xdr:to>
      <xdr:col>4</xdr:col>
      <xdr:colOff>704850</xdr:colOff>
      <xdr:row>4</xdr:row>
      <xdr:rowOff>514350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4</xdr:row>
      <xdr:rowOff>104775</xdr:rowOff>
    </xdr:from>
    <xdr:to>
      <xdr:col>4</xdr:col>
      <xdr:colOff>1019175</xdr:colOff>
      <xdr:row>4</xdr:row>
      <xdr:rowOff>514350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1181100</xdr:colOff>
      <xdr:row>4</xdr:row>
      <xdr:rowOff>104775</xdr:rowOff>
    </xdr:from>
    <xdr:to>
      <xdr:col>4</xdr:col>
      <xdr:colOff>1314450</xdr:colOff>
      <xdr:row>4</xdr:row>
      <xdr:rowOff>514350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4</xdr:row>
      <xdr:rowOff>104775</xdr:rowOff>
    </xdr:from>
    <xdr:to>
      <xdr:col>4</xdr:col>
      <xdr:colOff>1171575</xdr:colOff>
      <xdr:row>4</xdr:row>
      <xdr:rowOff>514350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</xdr:row>
      <xdr:rowOff>104775</xdr:rowOff>
    </xdr:from>
    <xdr:to>
      <xdr:col>4</xdr:col>
      <xdr:colOff>1466850</xdr:colOff>
      <xdr:row>4</xdr:row>
      <xdr:rowOff>514350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50495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5</xdr:row>
      <xdr:rowOff>76200</xdr:rowOff>
    </xdr:from>
    <xdr:to>
      <xdr:col>4</xdr:col>
      <xdr:colOff>390525</xdr:colOff>
      <xdr:row>5</xdr:row>
      <xdr:rowOff>485775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0097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76200</xdr:rowOff>
    </xdr:from>
    <xdr:to>
      <xdr:col>4</xdr:col>
      <xdr:colOff>219075</xdr:colOff>
      <xdr:row>5</xdr:row>
      <xdr:rowOff>485775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0097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5</xdr:row>
      <xdr:rowOff>76200</xdr:rowOff>
    </xdr:from>
    <xdr:to>
      <xdr:col>4</xdr:col>
      <xdr:colOff>533400</xdr:colOff>
      <xdr:row>5</xdr:row>
      <xdr:rowOff>485775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0097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5</xdr:row>
      <xdr:rowOff>76200</xdr:rowOff>
    </xdr:from>
    <xdr:to>
      <xdr:col>4</xdr:col>
      <xdr:colOff>685800</xdr:colOff>
      <xdr:row>5</xdr:row>
      <xdr:rowOff>485775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009775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</xdr:row>
      <xdr:rowOff>28575</xdr:rowOff>
    </xdr:from>
    <xdr:to>
      <xdr:col>4</xdr:col>
      <xdr:colOff>723900</xdr:colOff>
      <xdr:row>3</xdr:row>
      <xdr:rowOff>438150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52500"/>
          <a:ext cx="133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</xdr:row>
      <xdr:rowOff>76200</xdr:rowOff>
    </xdr:from>
    <xdr:to>
      <xdr:col>4</xdr:col>
      <xdr:colOff>238125</xdr:colOff>
      <xdr:row>3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14312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</xdr:row>
      <xdr:rowOff>76200</xdr:rowOff>
    </xdr:from>
    <xdr:to>
      <xdr:col>4</xdr:col>
      <xdr:colOff>457200</xdr:colOff>
      <xdr:row>3</xdr:row>
      <xdr:rowOff>533400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14312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3</xdr:row>
      <xdr:rowOff>85725</xdr:rowOff>
    </xdr:from>
    <xdr:to>
      <xdr:col>4</xdr:col>
      <xdr:colOff>676275</xdr:colOff>
      <xdr:row>3</xdr:row>
      <xdr:rowOff>542925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1526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714375</xdr:colOff>
      <xdr:row>3</xdr:row>
      <xdr:rowOff>85725</xdr:rowOff>
    </xdr:from>
    <xdr:to>
      <xdr:col>4</xdr:col>
      <xdr:colOff>895350</xdr:colOff>
      <xdr:row>3</xdr:row>
      <xdr:rowOff>542925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1526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228600</xdr:colOff>
      <xdr:row>2</xdr:row>
      <xdr:rowOff>495300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96202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2</xdr:row>
      <xdr:rowOff>38100</xdr:rowOff>
    </xdr:from>
    <xdr:to>
      <xdr:col>4</xdr:col>
      <xdr:colOff>428625</xdr:colOff>
      <xdr:row>2</xdr:row>
      <xdr:rowOff>495300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6202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</xdr:row>
      <xdr:rowOff>38100</xdr:rowOff>
    </xdr:from>
    <xdr:to>
      <xdr:col>4</xdr:col>
      <xdr:colOff>638175</xdr:colOff>
      <xdr:row>2</xdr:row>
      <xdr:rowOff>495300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6202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3</xdr:row>
      <xdr:rowOff>85725</xdr:rowOff>
    </xdr:from>
    <xdr:to>
      <xdr:col>4</xdr:col>
      <xdr:colOff>1123950</xdr:colOff>
      <xdr:row>3</xdr:row>
      <xdr:rowOff>542925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1526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2</xdr:row>
      <xdr:rowOff>47625</xdr:rowOff>
    </xdr:from>
    <xdr:to>
      <xdr:col>4</xdr:col>
      <xdr:colOff>838200</xdr:colOff>
      <xdr:row>2</xdr:row>
      <xdr:rowOff>504825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9715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2</xdr:row>
      <xdr:rowOff>38100</xdr:rowOff>
    </xdr:from>
    <xdr:to>
      <xdr:col>4</xdr:col>
      <xdr:colOff>1257300</xdr:colOff>
      <xdr:row>2</xdr:row>
      <xdr:rowOff>495300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96202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</xdr:row>
      <xdr:rowOff>47625</xdr:rowOff>
    </xdr:from>
    <xdr:to>
      <xdr:col>4</xdr:col>
      <xdr:colOff>1047750</xdr:colOff>
      <xdr:row>2</xdr:row>
      <xdr:rowOff>504825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9715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2</xdr:row>
      <xdr:rowOff>581025</xdr:rowOff>
    </xdr:from>
    <xdr:to>
      <xdr:col>4</xdr:col>
      <xdr:colOff>1457325</xdr:colOff>
      <xdr:row>2</xdr:row>
      <xdr:rowOff>1038225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5049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2</xdr:row>
      <xdr:rowOff>38100</xdr:rowOff>
    </xdr:from>
    <xdr:to>
      <xdr:col>4</xdr:col>
      <xdr:colOff>1466850</xdr:colOff>
      <xdr:row>2</xdr:row>
      <xdr:rowOff>495300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6202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581025</xdr:rowOff>
    </xdr:from>
    <xdr:to>
      <xdr:col>4</xdr:col>
      <xdr:colOff>228600</xdr:colOff>
      <xdr:row>2</xdr:row>
      <xdr:rowOff>1038225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5049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</xdr:row>
      <xdr:rowOff>581025</xdr:rowOff>
    </xdr:from>
    <xdr:to>
      <xdr:col>4</xdr:col>
      <xdr:colOff>438150</xdr:colOff>
      <xdr:row>2</xdr:row>
      <xdr:rowOff>1038225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5049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</xdr:row>
      <xdr:rowOff>600075</xdr:rowOff>
    </xdr:from>
    <xdr:to>
      <xdr:col>4</xdr:col>
      <xdr:colOff>638175</xdr:colOff>
      <xdr:row>2</xdr:row>
      <xdr:rowOff>1057275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2400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</xdr:row>
      <xdr:rowOff>581025</xdr:rowOff>
    </xdr:from>
    <xdr:to>
      <xdr:col>4</xdr:col>
      <xdr:colOff>1047750</xdr:colOff>
      <xdr:row>2</xdr:row>
      <xdr:rowOff>1038225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5049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2</xdr:row>
      <xdr:rowOff>581025</xdr:rowOff>
    </xdr:from>
    <xdr:to>
      <xdr:col>4</xdr:col>
      <xdr:colOff>847725</xdr:colOff>
      <xdr:row>2</xdr:row>
      <xdr:rowOff>1038225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5049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2</xdr:row>
      <xdr:rowOff>581025</xdr:rowOff>
    </xdr:from>
    <xdr:to>
      <xdr:col>4</xdr:col>
      <xdr:colOff>1257300</xdr:colOff>
      <xdr:row>2</xdr:row>
      <xdr:rowOff>1038225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504950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</xdr:row>
      <xdr:rowOff>123825</xdr:rowOff>
    </xdr:from>
    <xdr:to>
      <xdr:col>4</xdr:col>
      <xdr:colOff>257175</xdr:colOff>
      <xdr:row>2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23925"/>
          <a:ext cx="219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</xdr:row>
      <xdr:rowOff>161925</xdr:rowOff>
    </xdr:from>
    <xdr:to>
      <xdr:col>4</xdr:col>
      <xdr:colOff>542925</xdr:colOff>
      <xdr:row>2</xdr:row>
      <xdr:rowOff>609600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6202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</xdr:row>
      <xdr:rowOff>552450</xdr:rowOff>
    </xdr:from>
    <xdr:to>
      <xdr:col>4</xdr:col>
      <xdr:colOff>876300</xdr:colOff>
      <xdr:row>4</xdr:row>
      <xdr:rowOff>1009650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724150"/>
          <a:ext cx="266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66675</xdr:rowOff>
    </xdr:from>
    <xdr:to>
      <xdr:col>4</xdr:col>
      <xdr:colOff>314325</xdr:colOff>
      <xdr:row>4</xdr:row>
      <xdr:rowOff>523875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23837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</xdr:row>
      <xdr:rowOff>552450</xdr:rowOff>
    </xdr:from>
    <xdr:to>
      <xdr:col>4</xdr:col>
      <xdr:colOff>581025</xdr:colOff>
      <xdr:row>4</xdr:row>
      <xdr:rowOff>1009650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72415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552450</xdr:rowOff>
    </xdr:from>
    <xdr:to>
      <xdr:col>4</xdr:col>
      <xdr:colOff>295275</xdr:colOff>
      <xdr:row>4</xdr:row>
      <xdr:rowOff>1009650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72415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</xdr:row>
      <xdr:rowOff>76200</xdr:rowOff>
    </xdr:from>
    <xdr:to>
      <xdr:col>4</xdr:col>
      <xdr:colOff>857250</xdr:colOff>
      <xdr:row>4</xdr:row>
      <xdr:rowOff>533400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24790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4</xdr:row>
      <xdr:rowOff>85725</xdr:rowOff>
    </xdr:from>
    <xdr:to>
      <xdr:col>4</xdr:col>
      <xdr:colOff>1143000</xdr:colOff>
      <xdr:row>4</xdr:row>
      <xdr:rowOff>542925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25742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</xdr:row>
      <xdr:rowOff>76200</xdr:rowOff>
    </xdr:from>
    <xdr:to>
      <xdr:col>4</xdr:col>
      <xdr:colOff>581025</xdr:colOff>
      <xdr:row>4</xdr:row>
      <xdr:rowOff>533400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24790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4</xdr:row>
      <xdr:rowOff>76200</xdr:rowOff>
    </xdr:from>
    <xdr:to>
      <xdr:col>4</xdr:col>
      <xdr:colOff>1419225</xdr:colOff>
      <xdr:row>4</xdr:row>
      <xdr:rowOff>533400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24790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4</xdr:row>
      <xdr:rowOff>542925</xdr:rowOff>
    </xdr:from>
    <xdr:to>
      <xdr:col>4</xdr:col>
      <xdr:colOff>1152525</xdr:colOff>
      <xdr:row>4</xdr:row>
      <xdr:rowOff>1000125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71462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1181100</xdr:colOff>
      <xdr:row>4</xdr:row>
      <xdr:rowOff>552450</xdr:rowOff>
    </xdr:from>
    <xdr:to>
      <xdr:col>4</xdr:col>
      <xdr:colOff>1428750</xdr:colOff>
      <xdr:row>4</xdr:row>
      <xdr:rowOff>1009650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72415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1457325</xdr:colOff>
      <xdr:row>4</xdr:row>
      <xdr:rowOff>76200</xdr:rowOff>
    </xdr:from>
    <xdr:to>
      <xdr:col>4</xdr:col>
      <xdr:colOff>1704975</xdr:colOff>
      <xdr:row>4</xdr:row>
      <xdr:rowOff>533400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24790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1457325</xdr:colOff>
      <xdr:row>4</xdr:row>
      <xdr:rowOff>552450</xdr:rowOff>
    </xdr:from>
    <xdr:to>
      <xdr:col>4</xdr:col>
      <xdr:colOff>1704975</xdr:colOff>
      <xdr:row>4</xdr:row>
      <xdr:rowOff>1009650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72415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1743075</xdr:colOff>
      <xdr:row>4</xdr:row>
      <xdr:rowOff>561975</xdr:rowOff>
    </xdr:from>
    <xdr:to>
      <xdr:col>4</xdr:col>
      <xdr:colOff>1990725</xdr:colOff>
      <xdr:row>4</xdr:row>
      <xdr:rowOff>1019175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73367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4</xdr:row>
      <xdr:rowOff>76200</xdr:rowOff>
    </xdr:from>
    <xdr:to>
      <xdr:col>4</xdr:col>
      <xdr:colOff>1981200</xdr:colOff>
      <xdr:row>4</xdr:row>
      <xdr:rowOff>533400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24790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2009775</xdr:colOff>
      <xdr:row>4</xdr:row>
      <xdr:rowOff>76200</xdr:rowOff>
    </xdr:from>
    <xdr:to>
      <xdr:col>4</xdr:col>
      <xdr:colOff>2257425</xdr:colOff>
      <xdr:row>4</xdr:row>
      <xdr:rowOff>533400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247900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2009775</xdr:colOff>
      <xdr:row>4</xdr:row>
      <xdr:rowOff>561975</xdr:rowOff>
    </xdr:from>
    <xdr:to>
      <xdr:col>4</xdr:col>
      <xdr:colOff>2257425</xdr:colOff>
      <xdr:row>4</xdr:row>
      <xdr:rowOff>1019175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73367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2295525</xdr:colOff>
      <xdr:row>4</xdr:row>
      <xdr:rowOff>85725</xdr:rowOff>
    </xdr:from>
    <xdr:to>
      <xdr:col>4</xdr:col>
      <xdr:colOff>2543175</xdr:colOff>
      <xdr:row>4</xdr:row>
      <xdr:rowOff>542925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25742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2286000</xdr:colOff>
      <xdr:row>4</xdr:row>
      <xdr:rowOff>561975</xdr:rowOff>
    </xdr:from>
    <xdr:to>
      <xdr:col>4</xdr:col>
      <xdr:colOff>2533650</xdr:colOff>
      <xdr:row>4</xdr:row>
      <xdr:rowOff>1019175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73367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2562225</xdr:colOff>
      <xdr:row>4</xdr:row>
      <xdr:rowOff>104775</xdr:rowOff>
    </xdr:from>
    <xdr:to>
      <xdr:col>4</xdr:col>
      <xdr:colOff>2809875</xdr:colOff>
      <xdr:row>4</xdr:row>
      <xdr:rowOff>561975</xdr:rowOff>
    </xdr:to>
    <xdr:pic>
      <xdr:nvPicPr>
        <xdr:cNvPr id="2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276475"/>
          <a:ext cx="247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4</xdr:row>
      <xdr:rowOff>66675</xdr:rowOff>
    </xdr:from>
    <xdr:to>
      <xdr:col>4</xdr:col>
      <xdr:colOff>247650</xdr:colOff>
      <xdr:row>4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0982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</xdr:row>
      <xdr:rowOff>28575</xdr:rowOff>
    </xdr:from>
    <xdr:to>
      <xdr:col>4</xdr:col>
      <xdr:colOff>542925</xdr:colOff>
      <xdr:row>5</xdr:row>
      <xdr:rowOff>514350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9432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</xdr:row>
      <xdr:rowOff>66675</xdr:rowOff>
    </xdr:from>
    <xdr:to>
      <xdr:col>4</xdr:col>
      <xdr:colOff>523875</xdr:colOff>
      <xdr:row>4</xdr:row>
      <xdr:rowOff>552450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4098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85725</xdr:rowOff>
    </xdr:from>
    <xdr:to>
      <xdr:col>4</xdr:col>
      <xdr:colOff>247650</xdr:colOff>
      <xdr:row>4</xdr:row>
      <xdr:rowOff>542925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2887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3</xdr:row>
      <xdr:rowOff>123825</xdr:rowOff>
    </xdr:from>
    <xdr:to>
      <xdr:col>4</xdr:col>
      <xdr:colOff>790575</xdr:colOff>
      <xdr:row>3</xdr:row>
      <xdr:rowOff>581025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847850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5</xdr:row>
      <xdr:rowOff>28575</xdr:rowOff>
    </xdr:from>
    <xdr:to>
      <xdr:col>4</xdr:col>
      <xdr:colOff>800100</xdr:colOff>
      <xdr:row>5</xdr:row>
      <xdr:rowOff>514350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432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5</xdr:row>
      <xdr:rowOff>28575</xdr:rowOff>
    </xdr:from>
    <xdr:to>
      <xdr:col>4</xdr:col>
      <xdr:colOff>1057275</xdr:colOff>
      <xdr:row>5</xdr:row>
      <xdr:rowOff>514350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9432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523875</xdr:rowOff>
    </xdr:from>
    <xdr:to>
      <xdr:col>4</xdr:col>
      <xdr:colOff>285750</xdr:colOff>
      <xdr:row>5</xdr:row>
      <xdr:rowOff>1009650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4385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5</xdr:row>
      <xdr:rowOff>28575</xdr:rowOff>
    </xdr:from>
    <xdr:to>
      <xdr:col>4</xdr:col>
      <xdr:colOff>1304925</xdr:colOff>
      <xdr:row>5</xdr:row>
      <xdr:rowOff>514350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9432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5</xdr:row>
      <xdr:rowOff>514350</xdr:rowOff>
    </xdr:from>
    <xdr:to>
      <xdr:col>4</xdr:col>
      <xdr:colOff>790575</xdr:colOff>
      <xdr:row>5</xdr:row>
      <xdr:rowOff>1000125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429000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5</xdr:row>
      <xdr:rowOff>523875</xdr:rowOff>
    </xdr:from>
    <xdr:to>
      <xdr:col>4</xdr:col>
      <xdr:colOff>1038225</xdr:colOff>
      <xdr:row>5</xdr:row>
      <xdr:rowOff>1009650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4385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123825</xdr:rowOff>
    </xdr:from>
    <xdr:to>
      <xdr:col>4</xdr:col>
      <xdr:colOff>295275</xdr:colOff>
      <xdr:row>3</xdr:row>
      <xdr:rowOff>581025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47850"/>
          <a:ext cx="257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</xdr:row>
      <xdr:rowOff>142875</xdr:rowOff>
    </xdr:from>
    <xdr:to>
      <xdr:col>4</xdr:col>
      <xdr:colOff>561975</xdr:colOff>
      <xdr:row>3</xdr:row>
      <xdr:rowOff>590550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6690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285750</xdr:colOff>
      <xdr:row>5</xdr:row>
      <xdr:rowOff>514350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9432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3</xdr:row>
      <xdr:rowOff>152400</xdr:rowOff>
    </xdr:from>
    <xdr:to>
      <xdr:col>4</xdr:col>
      <xdr:colOff>1066800</xdr:colOff>
      <xdr:row>3</xdr:row>
      <xdr:rowOff>600075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3</xdr:row>
      <xdr:rowOff>152400</xdr:rowOff>
    </xdr:from>
    <xdr:to>
      <xdr:col>4</xdr:col>
      <xdr:colOff>1333500</xdr:colOff>
      <xdr:row>3</xdr:row>
      <xdr:rowOff>600075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87642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3</xdr:row>
      <xdr:rowOff>152400</xdr:rowOff>
    </xdr:from>
    <xdr:to>
      <xdr:col>4</xdr:col>
      <xdr:colOff>1590675</xdr:colOff>
      <xdr:row>3</xdr:row>
      <xdr:rowOff>600075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87642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5</xdr:row>
      <xdr:rowOff>523875</xdr:rowOff>
    </xdr:from>
    <xdr:to>
      <xdr:col>4</xdr:col>
      <xdr:colOff>542925</xdr:colOff>
      <xdr:row>5</xdr:row>
      <xdr:rowOff>1009650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4385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5</xdr:row>
      <xdr:rowOff>523875</xdr:rowOff>
    </xdr:from>
    <xdr:to>
      <xdr:col>4</xdr:col>
      <xdr:colOff>1295400</xdr:colOff>
      <xdr:row>5</xdr:row>
      <xdr:rowOff>1009650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4385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5</xdr:row>
      <xdr:rowOff>38100</xdr:rowOff>
    </xdr:from>
    <xdr:to>
      <xdr:col>4</xdr:col>
      <xdr:colOff>1552575</xdr:colOff>
      <xdr:row>5</xdr:row>
      <xdr:rowOff>523875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952750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5</xdr:row>
      <xdr:rowOff>523875</xdr:rowOff>
    </xdr:from>
    <xdr:to>
      <xdr:col>4</xdr:col>
      <xdr:colOff>1571625</xdr:colOff>
      <xdr:row>5</xdr:row>
      <xdr:rowOff>1009650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4385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1571625</xdr:colOff>
      <xdr:row>5</xdr:row>
      <xdr:rowOff>28575</xdr:rowOff>
    </xdr:from>
    <xdr:to>
      <xdr:col>4</xdr:col>
      <xdr:colOff>1800225</xdr:colOff>
      <xdr:row>5</xdr:row>
      <xdr:rowOff>514350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943225"/>
          <a:ext cx="228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5</xdr:row>
      <xdr:rowOff>66675</xdr:rowOff>
    </xdr:from>
    <xdr:to>
      <xdr:col>4</xdr:col>
      <xdr:colOff>600075</xdr:colOff>
      <xdr:row>5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2194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</xdr:row>
      <xdr:rowOff>76200</xdr:rowOff>
    </xdr:from>
    <xdr:to>
      <xdr:col>4</xdr:col>
      <xdr:colOff>504825</xdr:colOff>
      <xdr:row>3</xdr:row>
      <xdr:rowOff>609600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809750"/>
          <a:ext cx="171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</xdr:row>
      <xdr:rowOff>76200</xdr:rowOff>
    </xdr:from>
    <xdr:to>
      <xdr:col>4</xdr:col>
      <xdr:colOff>285750</xdr:colOff>
      <xdr:row>3</xdr:row>
      <xdr:rowOff>609600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809750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3</xdr:row>
      <xdr:rowOff>114300</xdr:rowOff>
    </xdr:from>
    <xdr:to>
      <xdr:col>4</xdr:col>
      <xdr:colOff>1133475</xdr:colOff>
      <xdr:row>3</xdr:row>
      <xdr:rowOff>638175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847850"/>
          <a:ext cx="161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</xdr:row>
      <xdr:rowOff>114300</xdr:rowOff>
    </xdr:from>
    <xdr:to>
      <xdr:col>4</xdr:col>
      <xdr:colOff>752475</xdr:colOff>
      <xdr:row>3</xdr:row>
      <xdr:rowOff>619125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847850"/>
          <a:ext cx="190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3</xdr:row>
      <xdr:rowOff>114300</xdr:rowOff>
    </xdr:from>
    <xdr:to>
      <xdr:col>4</xdr:col>
      <xdr:colOff>952500</xdr:colOff>
      <xdr:row>3</xdr:row>
      <xdr:rowOff>638175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847850"/>
          <a:ext cx="161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38100</xdr:rowOff>
    </xdr:from>
    <xdr:to>
      <xdr:col>4</xdr:col>
      <xdr:colOff>323850</xdr:colOff>
      <xdr:row>5</xdr:row>
      <xdr:rowOff>628650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190875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5</xdr:row>
      <xdr:rowOff>66675</xdr:rowOff>
    </xdr:from>
    <xdr:to>
      <xdr:col>4</xdr:col>
      <xdr:colOff>866775</xdr:colOff>
      <xdr:row>5</xdr:row>
      <xdr:rowOff>657225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2194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5</xdr:row>
      <xdr:rowOff>66675</xdr:rowOff>
    </xdr:from>
    <xdr:to>
      <xdr:col>4</xdr:col>
      <xdr:colOff>1457325</xdr:colOff>
      <xdr:row>5</xdr:row>
      <xdr:rowOff>657225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2194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1724025</xdr:colOff>
      <xdr:row>5</xdr:row>
      <xdr:rowOff>66675</xdr:rowOff>
    </xdr:from>
    <xdr:to>
      <xdr:col>4</xdr:col>
      <xdr:colOff>1962150</xdr:colOff>
      <xdr:row>5</xdr:row>
      <xdr:rowOff>638175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21945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1476375</xdr:colOff>
      <xdr:row>5</xdr:row>
      <xdr:rowOff>76200</xdr:rowOff>
    </xdr:from>
    <xdr:to>
      <xdr:col>4</xdr:col>
      <xdr:colOff>1714500</xdr:colOff>
      <xdr:row>5</xdr:row>
      <xdr:rowOff>666750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228975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5</xdr:row>
      <xdr:rowOff>66675</xdr:rowOff>
    </xdr:from>
    <xdr:to>
      <xdr:col>4</xdr:col>
      <xdr:colOff>1152525</xdr:colOff>
      <xdr:row>5</xdr:row>
      <xdr:rowOff>657225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2194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</xdr:row>
      <xdr:rowOff>123825</xdr:rowOff>
    </xdr:from>
    <xdr:to>
      <xdr:col>4</xdr:col>
      <xdr:colOff>495300</xdr:colOff>
      <xdr:row>4</xdr:row>
      <xdr:rowOff>638175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54317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</xdr:row>
      <xdr:rowOff>152400</xdr:rowOff>
    </xdr:from>
    <xdr:to>
      <xdr:col>4</xdr:col>
      <xdr:colOff>714375</xdr:colOff>
      <xdr:row>4</xdr:row>
      <xdr:rowOff>666750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571750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152400</xdr:rowOff>
    </xdr:from>
    <xdr:to>
      <xdr:col>4</xdr:col>
      <xdr:colOff>266700</xdr:colOff>
      <xdr:row>4</xdr:row>
      <xdr:rowOff>685800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571750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5</xdr:row>
      <xdr:rowOff>676275</xdr:rowOff>
    </xdr:from>
    <xdr:to>
      <xdr:col>4</xdr:col>
      <xdr:colOff>590550</xdr:colOff>
      <xdr:row>5</xdr:row>
      <xdr:rowOff>1266825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8290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676275</xdr:rowOff>
    </xdr:from>
    <xdr:to>
      <xdr:col>4</xdr:col>
      <xdr:colOff>304800</xdr:colOff>
      <xdr:row>5</xdr:row>
      <xdr:rowOff>1266825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8290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5</xdr:row>
      <xdr:rowOff>714375</xdr:rowOff>
    </xdr:from>
    <xdr:to>
      <xdr:col>4</xdr:col>
      <xdr:colOff>1457325</xdr:colOff>
      <xdr:row>5</xdr:row>
      <xdr:rowOff>1304925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8671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5</xdr:row>
      <xdr:rowOff>685800</xdr:rowOff>
    </xdr:from>
    <xdr:to>
      <xdr:col>4</xdr:col>
      <xdr:colOff>1171575</xdr:colOff>
      <xdr:row>5</xdr:row>
      <xdr:rowOff>1276350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38575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5</xdr:row>
      <xdr:rowOff>704850</xdr:rowOff>
    </xdr:from>
    <xdr:to>
      <xdr:col>4</xdr:col>
      <xdr:colOff>1762125</xdr:colOff>
      <xdr:row>5</xdr:row>
      <xdr:rowOff>1295400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57625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5</xdr:row>
      <xdr:rowOff>676275</xdr:rowOff>
    </xdr:from>
    <xdr:to>
      <xdr:col>4</xdr:col>
      <xdr:colOff>876300</xdr:colOff>
      <xdr:row>5</xdr:row>
      <xdr:rowOff>1266825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829050"/>
          <a:ext cx="238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3</xdr:row>
      <xdr:rowOff>47625</xdr:rowOff>
    </xdr:from>
    <xdr:to>
      <xdr:col>4</xdr:col>
      <xdr:colOff>266700</xdr:colOff>
      <xdr:row>3</xdr:row>
      <xdr:rowOff>504825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304925"/>
          <a:ext cx="200025" cy="4572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104775</xdr:rowOff>
    </xdr:from>
    <xdr:to>
      <xdr:col>4</xdr:col>
      <xdr:colOff>466725</xdr:colOff>
      <xdr:row>4</xdr:row>
      <xdr:rowOff>552450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943100"/>
          <a:ext cx="161925" cy="4476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4</xdr:row>
      <xdr:rowOff>114300</xdr:rowOff>
    </xdr:from>
    <xdr:to>
      <xdr:col>4</xdr:col>
      <xdr:colOff>666750</xdr:colOff>
      <xdr:row>4</xdr:row>
      <xdr:rowOff>552450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952625"/>
          <a:ext cx="152400" cy="4381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5</xdr:row>
      <xdr:rowOff>228600</xdr:rowOff>
    </xdr:from>
    <xdr:to>
      <xdr:col>4</xdr:col>
      <xdr:colOff>819150</xdr:colOff>
      <xdr:row>5</xdr:row>
      <xdr:rowOff>647700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647950"/>
          <a:ext cx="152400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1247775</xdr:colOff>
      <xdr:row>5</xdr:row>
      <xdr:rowOff>228600</xdr:rowOff>
    </xdr:from>
    <xdr:to>
      <xdr:col>4</xdr:col>
      <xdr:colOff>1400175</xdr:colOff>
      <xdr:row>5</xdr:row>
      <xdr:rowOff>647700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647950"/>
          <a:ext cx="152400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5</xdr:row>
      <xdr:rowOff>228600</xdr:rowOff>
    </xdr:from>
    <xdr:to>
      <xdr:col>4</xdr:col>
      <xdr:colOff>1019175</xdr:colOff>
      <xdr:row>5</xdr:row>
      <xdr:rowOff>647700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647950"/>
          <a:ext cx="152400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219075</xdr:rowOff>
    </xdr:from>
    <xdr:to>
      <xdr:col>4</xdr:col>
      <xdr:colOff>228600</xdr:colOff>
      <xdr:row>5</xdr:row>
      <xdr:rowOff>638175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638425"/>
          <a:ext cx="152400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5</xdr:row>
      <xdr:rowOff>219075</xdr:rowOff>
    </xdr:from>
    <xdr:to>
      <xdr:col>4</xdr:col>
      <xdr:colOff>419100</xdr:colOff>
      <xdr:row>5</xdr:row>
      <xdr:rowOff>638175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638425"/>
          <a:ext cx="152400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</xdr:row>
      <xdr:rowOff>219075</xdr:rowOff>
    </xdr:from>
    <xdr:to>
      <xdr:col>4</xdr:col>
      <xdr:colOff>609600</xdr:colOff>
      <xdr:row>5</xdr:row>
      <xdr:rowOff>638175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638425"/>
          <a:ext cx="152400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95250</xdr:rowOff>
    </xdr:from>
    <xdr:to>
      <xdr:col>4</xdr:col>
      <xdr:colOff>238125</xdr:colOff>
      <xdr:row>4</xdr:row>
      <xdr:rowOff>533400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33575"/>
          <a:ext cx="161925" cy="4381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5</xdr:row>
      <xdr:rowOff>228600</xdr:rowOff>
    </xdr:from>
    <xdr:to>
      <xdr:col>4</xdr:col>
      <xdr:colOff>1219200</xdr:colOff>
      <xdr:row>5</xdr:row>
      <xdr:rowOff>647700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47950"/>
          <a:ext cx="152400" cy="419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4</xdr:row>
      <xdr:rowOff>152400</xdr:rowOff>
    </xdr:from>
    <xdr:to>
      <xdr:col>4</xdr:col>
      <xdr:colOff>238125</xdr:colOff>
      <xdr:row>4</xdr:row>
      <xdr:rowOff>571500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828800"/>
          <a:ext cx="17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104775</xdr:rowOff>
    </xdr:from>
    <xdr:to>
      <xdr:col>4</xdr:col>
      <xdr:colOff>219075</xdr:colOff>
      <xdr:row>5</xdr:row>
      <xdr:rowOff>571500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90775"/>
          <a:ext cx="142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5</xdr:row>
      <xdr:rowOff>123825</xdr:rowOff>
    </xdr:from>
    <xdr:to>
      <xdr:col>4</xdr:col>
      <xdr:colOff>390525</xdr:colOff>
      <xdr:row>5</xdr:row>
      <xdr:rowOff>581025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409825"/>
          <a:ext cx="123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</xdr:row>
      <xdr:rowOff>38100</xdr:rowOff>
    </xdr:from>
    <xdr:to>
      <xdr:col>4</xdr:col>
      <xdr:colOff>171450</xdr:colOff>
      <xdr:row>3</xdr:row>
      <xdr:rowOff>504825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200150"/>
          <a:ext cx="142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38100</xdr:rowOff>
    </xdr:from>
    <xdr:to>
      <xdr:col>4</xdr:col>
      <xdr:colOff>323850</xdr:colOff>
      <xdr:row>3</xdr:row>
      <xdr:rowOff>504825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200150"/>
          <a:ext cx="142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</xdr:row>
      <xdr:rowOff>47625</xdr:rowOff>
    </xdr:from>
    <xdr:to>
      <xdr:col>4</xdr:col>
      <xdr:colOff>457200</xdr:colOff>
      <xdr:row>3</xdr:row>
      <xdr:rowOff>495300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3</xdr:row>
      <xdr:rowOff>47625</xdr:rowOff>
    </xdr:from>
    <xdr:to>
      <xdr:col>4</xdr:col>
      <xdr:colOff>885825</xdr:colOff>
      <xdr:row>3</xdr:row>
      <xdr:rowOff>495300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</xdr:row>
      <xdr:rowOff>47625</xdr:rowOff>
    </xdr:from>
    <xdr:to>
      <xdr:col>4</xdr:col>
      <xdr:colOff>590550</xdr:colOff>
      <xdr:row>3</xdr:row>
      <xdr:rowOff>495300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3</xdr:row>
      <xdr:rowOff>47625</xdr:rowOff>
    </xdr:from>
    <xdr:to>
      <xdr:col>4</xdr:col>
      <xdr:colOff>742950</xdr:colOff>
      <xdr:row>3</xdr:row>
      <xdr:rowOff>495300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3</xdr:row>
      <xdr:rowOff>47625</xdr:rowOff>
    </xdr:from>
    <xdr:to>
      <xdr:col>4</xdr:col>
      <xdr:colOff>1162050</xdr:colOff>
      <xdr:row>3</xdr:row>
      <xdr:rowOff>495300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</xdr:row>
      <xdr:rowOff>47625</xdr:rowOff>
    </xdr:from>
    <xdr:to>
      <xdr:col>4</xdr:col>
      <xdr:colOff>1028700</xdr:colOff>
      <xdr:row>3</xdr:row>
      <xdr:rowOff>495300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3</xdr:row>
      <xdr:rowOff>47625</xdr:rowOff>
    </xdr:from>
    <xdr:to>
      <xdr:col>4</xdr:col>
      <xdr:colOff>1285875</xdr:colOff>
      <xdr:row>3</xdr:row>
      <xdr:rowOff>495300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5</xdr:row>
      <xdr:rowOff>114300</xdr:rowOff>
    </xdr:from>
    <xdr:to>
      <xdr:col>4</xdr:col>
      <xdr:colOff>714375</xdr:colOff>
      <xdr:row>5</xdr:row>
      <xdr:rowOff>571500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400300"/>
          <a:ext cx="123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5</xdr:row>
      <xdr:rowOff>123825</xdr:rowOff>
    </xdr:from>
    <xdr:to>
      <xdr:col>4</xdr:col>
      <xdr:colOff>857250</xdr:colOff>
      <xdr:row>5</xdr:row>
      <xdr:rowOff>581025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409825"/>
          <a:ext cx="123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5</xdr:row>
      <xdr:rowOff>123825</xdr:rowOff>
    </xdr:from>
    <xdr:to>
      <xdr:col>4</xdr:col>
      <xdr:colOff>552450</xdr:colOff>
      <xdr:row>5</xdr:row>
      <xdr:rowOff>581025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409825"/>
          <a:ext cx="123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3</xdr:row>
      <xdr:rowOff>47625</xdr:rowOff>
    </xdr:from>
    <xdr:to>
      <xdr:col>4</xdr:col>
      <xdr:colOff>1571625</xdr:colOff>
      <xdr:row>3</xdr:row>
      <xdr:rowOff>495300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3</xdr:row>
      <xdr:rowOff>47625</xdr:rowOff>
    </xdr:from>
    <xdr:to>
      <xdr:col>4</xdr:col>
      <xdr:colOff>1419225</xdr:colOff>
      <xdr:row>3</xdr:row>
      <xdr:rowOff>495300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209675"/>
          <a:ext cx="123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</xdr:row>
      <xdr:rowOff>161925</xdr:rowOff>
    </xdr:from>
    <xdr:to>
      <xdr:col>4</xdr:col>
      <xdr:colOff>276225</xdr:colOff>
      <xdr:row>4</xdr:row>
      <xdr:rowOff>619125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6212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</xdr:row>
      <xdr:rowOff>152400</xdr:rowOff>
    </xdr:from>
    <xdr:to>
      <xdr:col>4</xdr:col>
      <xdr:colOff>228600</xdr:colOff>
      <xdr:row>3</xdr:row>
      <xdr:rowOff>600075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4425"/>
          <a:ext cx="161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</xdr:row>
      <xdr:rowOff>152400</xdr:rowOff>
    </xdr:from>
    <xdr:to>
      <xdr:col>4</xdr:col>
      <xdr:colOff>438150</xdr:colOff>
      <xdr:row>3</xdr:row>
      <xdr:rowOff>600075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114425"/>
          <a:ext cx="161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</xdr:row>
      <xdr:rowOff>123825</xdr:rowOff>
    </xdr:from>
    <xdr:to>
      <xdr:col>4</xdr:col>
      <xdr:colOff>628650</xdr:colOff>
      <xdr:row>3</xdr:row>
      <xdr:rowOff>571500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085850"/>
          <a:ext cx="161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3</xdr:row>
      <xdr:rowOff>123825</xdr:rowOff>
    </xdr:from>
    <xdr:to>
      <xdr:col>4</xdr:col>
      <xdr:colOff>847725</xdr:colOff>
      <xdr:row>3</xdr:row>
      <xdr:rowOff>571500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085850"/>
          <a:ext cx="161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3</xdr:row>
      <xdr:rowOff>114300</xdr:rowOff>
    </xdr:from>
    <xdr:to>
      <xdr:col>4</xdr:col>
      <xdr:colOff>1047750</xdr:colOff>
      <xdr:row>3</xdr:row>
      <xdr:rowOff>561975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76325"/>
          <a:ext cx="152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3</xdr:row>
      <xdr:rowOff>123825</xdr:rowOff>
    </xdr:from>
    <xdr:to>
      <xdr:col>4</xdr:col>
      <xdr:colOff>1238250</xdr:colOff>
      <xdr:row>3</xdr:row>
      <xdr:rowOff>571500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085850"/>
          <a:ext cx="152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4</xdr:row>
      <xdr:rowOff>180975</xdr:rowOff>
    </xdr:from>
    <xdr:to>
      <xdr:col>4</xdr:col>
      <xdr:colOff>809625</xdr:colOff>
      <xdr:row>4</xdr:row>
      <xdr:rowOff>638175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781175"/>
          <a:ext cx="238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161925</xdr:rowOff>
    </xdr:from>
    <xdr:to>
      <xdr:col>4</xdr:col>
      <xdr:colOff>542925</xdr:colOff>
      <xdr:row>4</xdr:row>
      <xdr:rowOff>619125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762125"/>
          <a:ext cx="238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11"/>
  <sheetViews>
    <sheetView view="pageLayout" zoomScale="90" zoomScaleNormal="125" zoomScalePageLayoutView="90" workbookViewId="0" topLeftCell="A1">
      <selection activeCell="E13" sqref="E13"/>
    </sheetView>
  </sheetViews>
  <sheetFormatPr defaultColWidth="9.140625" defaultRowHeight="12.75"/>
  <cols>
    <col min="1" max="1" width="11.7109375" style="0" customWidth="1"/>
    <col min="2" max="2" width="26.140625" style="0" customWidth="1"/>
    <col min="3" max="3" width="10.28125" style="0" customWidth="1"/>
    <col min="4" max="4" width="13.28125" style="0" customWidth="1"/>
    <col min="5" max="5" width="28.28125" style="11" customWidth="1"/>
    <col min="6" max="6" width="4.00390625" style="0" customWidth="1"/>
    <col min="7" max="7" width="11.8515625" style="0" customWidth="1"/>
    <col min="8" max="8" width="11.28125" style="0" customWidth="1"/>
    <col min="9" max="9" width="8.8515625" style="0" customWidth="1"/>
    <col min="10" max="10" width="9.7109375" style="0" customWidth="1"/>
    <col min="11" max="11" width="9.00390625" style="0" customWidth="1"/>
    <col min="12" max="12" width="8.140625" style="0" customWidth="1"/>
    <col min="13" max="14" width="8.421875" style="0" customWidth="1"/>
    <col min="15" max="16" width="9.28125" style="0" customWidth="1"/>
  </cols>
  <sheetData>
    <row r="1" ht="13.5" thickBot="1"/>
    <row r="2" spans="1:15" ht="28.5" customHeight="1" thickBot="1">
      <c r="A2" s="184" t="s">
        <v>29</v>
      </c>
      <c r="B2" s="185"/>
      <c r="C2" s="185"/>
      <c r="D2" s="185"/>
      <c r="E2" s="186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38.25" customHeight="1">
      <c r="A3" s="79" t="s">
        <v>4</v>
      </c>
      <c r="B3" s="80" t="s">
        <v>5</v>
      </c>
      <c r="C3" s="81" t="s">
        <v>1</v>
      </c>
      <c r="D3" s="81" t="s">
        <v>2</v>
      </c>
      <c r="E3" s="81" t="s">
        <v>3</v>
      </c>
      <c r="F3" s="48"/>
      <c r="G3" s="36" t="s">
        <v>13</v>
      </c>
      <c r="H3" s="35" t="s">
        <v>6</v>
      </c>
      <c r="I3" s="118">
        <v>1</v>
      </c>
      <c r="J3" s="119">
        <v>3</v>
      </c>
      <c r="K3" s="119">
        <v>5</v>
      </c>
      <c r="L3" s="119">
        <v>7</v>
      </c>
      <c r="M3" s="119">
        <v>9</v>
      </c>
      <c r="N3" s="119">
        <v>11</v>
      </c>
      <c r="O3" s="119">
        <v>13</v>
      </c>
      <c r="P3" s="119">
        <v>15</v>
      </c>
    </row>
    <row r="4" spans="1:16" ht="66" customHeight="1">
      <c r="A4" s="14" t="s">
        <v>24</v>
      </c>
      <c r="B4" s="49" t="s">
        <v>25</v>
      </c>
      <c r="C4" s="68">
        <v>1900</v>
      </c>
      <c r="D4" s="53">
        <f>C4/C9</f>
        <v>0.1724137931034483</v>
      </c>
      <c r="E4" s="69">
        <v>3</v>
      </c>
      <c r="F4" s="45"/>
      <c r="G4" s="14" t="s">
        <v>24</v>
      </c>
      <c r="H4" s="30">
        <v>3</v>
      </c>
      <c r="I4" s="162">
        <v>1900</v>
      </c>
      <c r="J4" s="162">
        <f>I4/3</f>
        <v>633.3333333333334</v>
      </c>
      <c r="K4" s="162">
        <f>I4/5</f>
        <v>380</v>
      </c>
      <c r="L4" s="24">
        <f>I4/7</f>
        <v>271.42857142857144</v>
      </c>
      <c r="M4" s="24">
        <f>I4/9</f>
        <v>211.11111111111111</v>
      </c>
      <c r="N4" s="24">
        <f>I4/11</f>
        <v>172.72727272727272</v>
      </c>
      <c r="O4" s="24">
        <f>I4/13</f>
        <v>146.15384615384616</v>
      </c>
      <c r="P4" s="26">
        <f>I4/15</f>
        <v>126.66666666666667</v>
      </c>
    </row>
    <row r="5" spans="1:16" ht="53.25" customHeight="1">
      <c r="A5" s="18" t="s">
        <v>17</v>
      </c>
      <c r="B5" s="49" t="s">
        <v>18</v>
      </c>
      <c r="C5" s="68">
        <v>3440</v>
      </c>
      <c r="D5" s="53">
        <f>C5/C9</f>
        <v>0.3121597096188748</v>
      </c>
      <c r="E5" s="70">
        <v>5</v>
      </c>
      <c r="F5" s="45"/>
      <c r="G5" s="18" t="s">
        <v>17</v>
      </c>
      <c r="H5" s="30">
        <v>5</v>
      </c>
      <c r="I5" s="162">
        <v>3440</v>
      </c>
      <c r="J5" s="162">
        <f>I5/3</f>
        <v>1146.6666666666667</v>
      </c>
      <c r="K5" s="162">
        <f>I5/5</f>
        <v>688</v>
      </c>
      <c r="L5" s="162">
        <f>I5/7</f>
        <v>491.42857142857144</v>
      </c>
      <c r="M5" s="162">
        <f>I5/9</f>
        <v>382.22222222222223</v>
      </c>
      <c r="N5" s="24">
        <f>I5/11</f>
        <v>312.72727272727275</v>
      </c>
      <c r="O5" s="24">
        <f>I5/13</f>
        <v>264.61538461538464</v>
      </c>
      <c r="P5" s="24">
        <f>I5/15</f>
        <v>229.33333333333334</v>
      </c>
    </row>
    <row r="6" spans="1:16" ht="57" customHeight="1">
      <c r="A6" s="18" t="s">
        <v>26</v>
      </c>
      <c r="B6" s="49" t="s">
        <v>11</v>
      </c>
      <c r="C6" s="68">
        <v>50</v>
      </c>
      <c r="D6" s="53">
        <f>C6/C9</f>
        <v>0.004537205081669692</v>
      </c>
      <c r="E6" s="70">
        <v>0</v>
      </c>
      <c r="F6" s="45"/>
      <c r="G6" s="18" t="s">
        <v>26</v>
      </c>
      <c r="H6" s="30">
        <v>0</v>
      </c>
      <c r="I6" s="24">
        <v>50</v>
      </c>
      <c r="J6" s="24">
        <f>I6/3</f>
        <v>16.666666666666668</v>
      </c>
      <c r="K6" s="24">
        <f>I6/5</f>
        <v>10</v>
      </c>
      <c r="L6" s="24">
        <f>I6/7</f>
        <v>7.142857142857143</v>
      </c>
      <c r="M6" s="24">
        <f>I6/9</f>
        <v>5.555555555555555</v>
      </c>
      <c r="N6" s="24">
        <f>I6/11</f>
        <v>4.545454545454546</v>
      </c>
      <c r="O6" s="24">
        <f>I6/13</f>
        <v>3.8461538461538463</v>
      </c>
      <c r="P6" s="24">
        <f>I6/15</f>
        <v>3.3333333333333335</v>
      </c>
    </row>
    <row r="7" spans="1:16" ht="51.75" customHeight="1">
      <c r="A7" s="18" t="s">
        <v>12</v>
      </c>
      <c r="B7" s="49" t="s">
        <v>16</v>
      </c>
      <c r="C7" s="68">
        <v>1551</v>
      </c>
      <c r="D7" s="53">
        <f>C7/C9</f>
        <v>0.14074410163339382</v>
      </c>
      <c r="E7" s="70">
        <v>2</v>
      </c>
      <c r="F7" s="45"/>
      <c r="G7" s="18" t="s">
        <v>12</v>
      </c>
      <c r="H7" s="30">
        <v>2</v>
      </c>
      <c r="I7" s="162">
        <v>1551</v>
      </c>
      <c r="J7" s="162">
        <f>I7/3</f>
        <v>517</v>
      </c>
      <c r="K7" s="24">
        <f>I7/5</f>
        <v>310.2</v>
      </c>
      <c r="L7" s="27">
        <f>I7/7</f>
        <v>221.57142857142858</v>
      </c>
      <c r="M7" s="27">
        <f>I7/9</f>
        <v>172.33333333333334</v>
      </c>
      <c r="N7" s="27">
        <f>I7/11</f>
        <v>141</v>
      </c>
      <c r="O7" s="27">
        <f>I7/13</f>
        <v>119.3076923076923</v>
      </c>
      <c r="P7" s="26">
        <f>I7/15</f>
        <v>103.4</v>
      </c>
    </row>
    <row r="8" spans="1:16" ht="66.75" customHeight="1">
      <c r="A8" s="18" t="s">
        <v>27</v>
      </c>
      <c r="B8" s="49" t="s">
        <v>23</v>
      </c>
      <c r="C8" s="68">
        <v>4079</v>
      </c>
      <c r="D8" s="53">
        <f>C8/C9</f>
        <v>0.3701451905626134</v>
      </c>
      <c r="E8" s="69">
        <v>7</v>
      </c>
      <c r="F8" s="45"/>
      <c r="G8" s="14" t="s">
        <v>27</v>
      </c>
      <c r="H8" s="30">
        <v>7</v>
      </c>
      <c r="I8" s="162">
        <v>4079</v>
      </c>
      <c r="J8" s="162">
        <f>I8/J3</f>
        <v>1359.6666666666667</v>
      </c>
      <c r="K8" s="162">
        <f>I8/5</f>
        <v>815.8</v>
      </c>
      <c r="L8" s="162">
        <f>I8/7</f>
        <v>582.7142857142857</v>
      </c>
      <c r="M8" s="162">
        <f>I8/9</f>
        <v>453.22222222222223</v>
      </c>
      <c r="N8" s="162">
        <f>I8/11</f>
        <v>370.8181818181818</v>
      </c>
      <c r="O8" s="162">
        <f>I8/13</f>
        <v>313.7692307692308</v>
      </c>
      <c r="P8" s="137">
        <f>I8/15</f>
        <v>271.93333333333334</v>
      </c>
    </row>
    <row r="9" spans="1:16" ht="35.25" customHeight="1">
      <c r="A9" s="21" t="s">
        <v>10</v>
      </c>
      <c r="B9" s="15" t="s">
        <v>14</v>
      </c>
      <c r="C9" s="54">
        <f>SUM(C4:C8)</f>
        <v>11020</v>
      </c>
      <c r="D9" s="179">
        <f>SUM(D4:D8)</f>
        <v>1</v>
      </c>
      <c r="E9" s="33">
        <v>17</v>
      </c>
      <c r="F9" s="45"/>
      <c r="G9" s="43" t="s">
        <v>15</v>
      </c>
      <c r="H9" s="83">
        <f>SUM(H4:H8)</f>
        <v>17</v>
      </c>
      <c r="I9" s="116"/>
      <c r="J9" s="117"/>
      <c r="K9" s="116"/>
      <c r="L9" s="138"/>
      <c r="M9" s="138"/>
      <c r="N9" s="48"/>
      <c r="O9" s="48"/>
      <c r="P9" s="47"/>
    </row>
    <row r="10" spans="1:13" ht="12.75">
      <c r="A10" s="16"/>
      <c r="B10" s="16"/>
      <c r="C10" s="16"/>
      <c r="D10" s="16"/>
      <c r="E10" s="17"/>
      <c r="I10" s="6"/>
      <c r="J10" s="6"/>
      <c r="K10" s="6"/>
      <c r="L10" s="6"/>
      <c r="M10" s="6"/>
    </row>
    <row r="11" spans="9:13" ht="12.75">
      <c r="I11" s="6"/>
      <c r="J11" s="6"/>
      <c r="K11" s="6"/>
      <c r="L11" s="6"/>
      <c r="M11" s="6"/>
    </row>
  </sheetData>
  <sheetProtection/>
  <mergeCells count="1">
    <mergeCell ref="A2:E2"/>
  </mergeCells>
  <printOptions horizontalCentered="1"/>
  <pageMargins left="0.300252525252525" right="0" top="1" bottom="1" header="0.5" footer="0.5"/>
  <pageSetup horizontalDpi="600" verticalDpi="600" orientation="landscape" paperSize="9" scale="82" r:id="rId2"/>
  <headerFooter alignWithMargins="0">
    <oddHeader>&amp;C&amp;"Times New Roman,Bold"&amp;14&amp;K0070C0ZGJEDHJET E STUDENTËVE TË UP-së, 3.4.2024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V7"/>
  <sheetViews>
    <sheetView view="pageLayout" zoomScale="70" zoomScaleNormal="85" zoomScalePageLayoutView="70" workbookViewId="0" topLeftCell="A1">
      <selection activeCell="E4" sqref="E4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4" width="10.57421875" style="0" customWidth="1"/>
    <col min="5" max="5" width="42.140625" style="11" customWidth="1"/>
    <col min="6" max="6" width="2.7109375" style="0" customWidth="1"/>
    <col min="7" max="7" width="9.57421875" style="0" customWidth="1"/>
    <col min="8" max="8" width="10.28125" style="0" customWidth="1"/>
    <col min="9" max="9" width="11.140625" style="0" customWidth="1"/>
    <col min="10" max="10" width="10.140625" style="0" customWidth="1"/>
    <col min="11" max="11" width="10.00390625" style="0" customWidth="1"/>
    <col min="12" max="12" width="9.421875" style="0" customWidth="1"/>
    <col min="13" max="13" width="9.00390625" style="0" customWidth="1"/>
    <col min="14" max="14" width="8.57421875" style="0" customWidth="1"/>
    <col min="15" max="15" width="10.00390625" style="0" customWidth="1"/>
    <col min="16" max="16" width="8.7109375" style="0" customWidth="1"/>
  </cols>
  <sheetData>
    <row r="1" spans="1:20" ht="28.5" customHeight="1" thickBot="1">
      <c r="A1" s="187" t="s">
        <v>20</v>
      </c>
      <c r="B1" s="188"/>
      <c r="C1" s="188"/>
      <c r="D1" s="188"/>
      <c r="E1" s="189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35.25" customHeight="1">
      <c r="A2" s="76" t="s">
        <v>4</v>
      </c>
      <c r="B2" s="77" t="s">
        <v>5</v>
      </c>
      <c r="C2" s="40" t="s">
        <v>1</v>
      </c>
      <c r="D2" s="40" t="s">
        <v>2</v>
      </c>
      <c r="E2" s="40" t="s">
        <v>3</v>
      </c>
      <c r="F2" s="48"/>
      <c r="G2" s="36" t="s">
        <v>13</v>
      </c>
      <c r="H2" s="35" t="s">
        <v>7</v>
      </c>
      <c r="I2" s="118">
        <v>1</v>
      </c>
      <c r="J2" s="119">
        <v>3</v>
      </c>
      <c r="K2" s="119">
        <v>5</v>
      </c>
      <c r="L2" s="119">
        <v>7</v>
      </c>
      <c r="M2" s="119">
        <v>9</v>
      </c>
      <c r="N2" s="119">
        <v>11</v>
      </c>
      <c r="O2" s="119">
        <v>13</v>
      </c>
      <c r="P2" s="119">
        <v>15</v>
      </c>
      <c r="Q2" s="119">
        <v>17</v>
      </c>
      <c r="R2" s="119">
        <v>19</v>
      </c>
      <c r="S2" s="119">
        <v>21</v>
      </c>
      <c r="T2" s="119">
        <v>23</v>
      </c>
      <c r="U2" s="119">
        <v>25</v>
      </c>
      <c r="V2" s="119">
        <v>27</v>
      </c>
    </row>
    <row r="3" spans="1:22" ht="84" customHeight="1">
      <c r="A3" s="18" t="s">
        <v>40</v>
      </c>
      <c r="B3" s="19" t="s">
        <v>25</v>
      </c>
      <c r="C3" s="52">
        <v>1302</v>
      </c>
      <c r="D3" s="53">
        <f>C3/C7</f>
        <v>0.5904761904761905</v>
      </c>
      <c r="E3" s="74">
        <v>13</v>
      </c>
      <c r="F3" s="45"/>
      <c r="G3" s="18" t="s">
        <v>40</v>
      </c>
      <c r="H3" s="30">
        <v>13</v>
      </c>
      <c r="I3" s="162">
        <v>1302</v>
      </c>
      <c r="J3" s="162">
        <f>I3/J2</f>
        <v>434</v>
      </c>
      <c r="K3" s="162">
        <f>I3/K2</f>
        <v>260.4</v>
      </c>
      <c r="L3" s="162">
        <f>I3/L2</f>
        <v>186</v>
      </c>
      <c r="M3" s="162">
        <f>I3/M2</f>
        <v>144.66666666666666</v>
      </c>
      <c r="N3" s="162">
        <f>I3/N2</f>
        <v>118.36363636363636</v>
      </c>
      <c r="O3" s="162">
        <f>I3/O2</f>
        <v>100.15384615384616</v>
      </c>
      <c r="P3" s="162">
        <f>I3/P2</f>
        <v>86.8</v>
      </c>
      <c r="Q3" s="162">
        <f>I3/Q2</f>
        <v>76.58823529411765</v>
      </c>
      <c r="R3" s="162">
        <f>I3/R2</f>
        <v>68.52631578947368</v>
      </c>
      <c r="S3" s="170">
        <f>I3/S2</f>
        <v>62</v>
      </c>
      <c r="T3" s="162">
        <f>I3/T2</f>
        <v>56.608695652173914</v>
      </c>
      <c r="U3" s="162">
        <f>I3/U2</f>
        <v>52.08</v>
      </c>
      <c r="V3" s="24">
        <f>I3/V2</f>
        <v>48.22222222222222</v>
      </c>
    </row>
    <row r="4" spans="1:22" ht="66.75" customHeight="1">
      <c r="A4" s="18" t="s">
        <v>17</v>
      </c>
      <c r="B4" s="19" t="s">
        <v>18</v>
      </c>
      <c r="C4" s="52">
        <v>851</v>
      </c>
      <c r="D4" s="53">
        <f>C4/C7</f>
        <v>0.3859410430839002</v>
      </c>
      <c r="E4" s="74">
        <v>8</v>
      </c>
      <c r="F4" s="45"/>
      <c r="G4" s="18" t="s">
        <v>17</v>
      </c>
      <c r="H4" s="30">
        <v>8</v>
      </c>
      <c r="I4" s="164">
        <v>851</v>
      </c>
      <c r="J4" s="164">
        <f>I4/J2</f>
        <v>283.6666666666667</v>
      </c>
      <c r="K4" s="164">
        <f>I4/K2</f>
        <v>170.2</v>
      </c>
      <c r="L4" s="164">
        <f>I4/L2</f>
        <v>121.57142857142857</v>
      </c>
      <c r="M4" s="164">
        <f>I4/M2</f>
        <v>94.55555555555556</v>
      </c>
      <c r="N4" s="164">
        <f>I4/N2</f>
        <v>77.36363636363636</v>
      </c>
      <c r="O4" s="164">
        <f>I4/O2</f>
        <v>65.46153846153847</v>
      </c>
      <c r="P4" s="164">
        <f>I4/P2</f>
        <v>56.733333333333334</v>
      </c>
      <c r="Q4" s="24">
        <f>I4/Q2</f>
        <v>50.05882352941177</v>
      </c>
      <c r="R4" s="24">
        <f>I4/R2</f>
        <v>44.78947368421053</v>
      </c>
      <c r="S4" s="129">
        <f>I4/S2</f>
        <v>40.523809523809526</v>
      </c>
      <c r="T4" s="24">
        <f>I4/T2</f>
        <v>37</v>
      </c>
      <c r="U4" s="24">
        <f>I4/U2</f>
        <v>34.04</v>
      </c>
      <c r="V4" s="24">
        <f>I4/V2</f>
        <v>31.51851851851852</v>
      </c>
    </row>
    <row r="5" spans="1:22" ht="50.25" customHeight="1">
      <c r="A5" s="29" t="s">
        <v>12</v>
      </c>
      <c r="B5" s="19" t="s">
        <v>16</v>
      </c>
      <c r="C5" s="52">
        <v>17</v>
      </c>
      <c r="D5" s="53">
        <f>C5/C7</f>
        <v>0.007709750566893424</v>
      </c>
      <c r="E5" s="74">
        <v>0</v>
      </c>
      <c r="F5" s="45"/>
      <c r="G5" s="29" t="s">
        <v>12</v>
      </c>
      <c r="H5" s="30">
        <v>0</v>
      </c>
      <c r="I5" s="27">
        <v>17</v>
      </c>
      <c r="J5" s="27">
        <f>I5/J2</f>
        <v>5.666666666666667</v>
      </c>
      <c r="K5" s="24">
        <f>I5/K2</f>
        <v>3.4</v>
      </c>
      <c r="L5" s="24">
        <f>I5/L2</f>
        <v>2.4285714285714284</v>
      </c>
      <c r="M5" s="24">
        <f>I5/M2</f>
        <v>1.8888888888888888</v>
      </c>
      <c r="N5" s="24">
        <f>I5/N2</f>
        <v>1.5454545454545454</v>
      </c>
      <c r="O5" s="24">
        <f>I5/O2</f>
        <v>1.3076923076923077</v>
      </c>
      <c r="P5" s="24">
        <f>I5/P2</f>
        <v>1.1333333333333333</v>
      </c>
      <c r="Q5" s="24">
        <f>I5/Q2</f>
        <v>1</v>
      </c>
      <c r="R5" s="24">
        <f>I5/R2</f>
        <v>0.8947368421052632</v>
      </c>
      <c r="S5" s="129">
        <f>I5/S2</f>
        <v>0.8095238095238095</v>
      </c>
      <c r="T5" s="24">
        <f>I5/T2</f>
        <v>0.7391304347826086</v>
      </c>
      <c r="U5" s="24">
        <f>I5/U2</f>
        <v>0.68</v>
      </c>
      <c r="V5" s="24">
        <f>I5/V2</f>
        <v>0.6296296296296297</v>
      </c>
    </row>
    <row r="6" spans="1:22" ht="72.75" customHeight="1">
      <c r="A6" s="14" t="s">
        <v>27</v>
      </c>
      <c r="B6" s="19" t="s">
        <v>23</v>
      </c>
      <c r="C6" s="52">
        <v>35</v>
      </c>
      <c r="D6" s="53">
        <f>C6/C7</f>
        <v>0.015873015873015872</v>
      </c>
      <c r="E6" s="74">
        <v>0</v>
      </c>
      <c r="F6" s="45"/>
      <c r="G6" s="14" t="s">
        <v>27</v>
      </c>
      <c r="H6" s="30">
        <v>0</v>
      </c>
      <c r="I6" s="128">
        <v>35</v>
      </c>
      <c r="J6" s="128">
        <f>I6/J2</f>
        <v>11.666666666666666</v>
      </c>
      <c r="K6" s="134">
        <f>I6/K2</f>
        <v>7</v>
      </c>
      <c r="L6" s="134">
        <f>I6/L2</f>
        <v>5</v>
      </c>
      <c r="M6" s="134">
        <f>I6/M2</f>
        <v>3.888888888888889</v>
      </c>
      <c r="N6" s="134">
        <f>I6/N2</f>
        <v>3.1818181818181817</v>
      </c>
      <c r="O6" s="134">
        <f>I6/O2</f>
        <v>2.6923076923076925</v>
      </c>
      <c r="P6" s="134">
        <f>I6/P2</f>
        <v>2.3333333333333335</v>
      </c>
      <c r="Q6" s="134">
        <f>I6/Q2</f>
        <v>2.0588235294117645</v>
      </c>
      <c r="R6" s="134">
        <f>I6/R2</f>
        <v>1.8421052631578947</v>
      </c>
      <c r="S6" s="168">
        <f>I6/S2</f>
        <v>1.6666666666666667</v>
      </c>
      <c r="T6" s="169">
        <f>I6/T2</f>
        <v>1.5217391304347827</v>
      </c>
      <c r="U6" s="24">
        <f>I6/U2</f>
        <v>1.4</v>
      </c>
      <c r="V6" s="24">
        <f>I6/V2</f>
        <v>1.2962962962962963</v>
      </c>
    </row>
    <row r="7" spans="1:20" ht="42" customHeight="1">
      <c r="A7" s="75" t="s">
        <v>10</v>
      </c>
      <c r="B7" s="31" t="s">
        <v>14</v>
      </c>
      <c r="C7" s="57">
        <f>SUM(C3:C6)</f>
        <v>2205</v>
      </c>
      <c r="D7" s="58">
        <f>SUM(D3:D6)</f>
        <v>1</v>
      </c>
      <c r="E7" s="33">
        <v>21</v>
      </c>
      <c r="F7" s="82"/>
      <c r="G7" s="99" t="s">
        <v>10</v>
      </c>
      <c r="H7" s="44">
        <f>SUM(H3:H6)</f>
        <v>21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</sheetData>
  <sheetProtection/>
  <mergeCells count="1">
    <mergeCell ref="A1:E1"/>
  </mergeCells>
  <printOptions/>
  <pageMargins left="0.2125" right="0.19479166666666667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 10.6.2022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"/>
  <sheetViews>
    <sheetView view="pageLayout" zoomScale="90" zoomScaleNormal="85" zoomScalePageLayoutView="90" workbookViewId="0" topLeftCell="A1">
      <selection activeCell="L4" sqref="L4"/>
    </sheetView>
  </sheetViews>
  <sheetFormatPr defaultColWidth="9.140625" defaultRowHeight="12.75"/>
  <cols>
    <col min="1" max="1" width="9.421875" style="0" customWidth="1"/>
    <col min="2" max="2" width="21.57421875" style="0" customWidth="1"/>
    <col min="3" max="3" width="7.7109375" style="0" customWidth="1"/>
    <col min="4" max="4" width="10.28125" style="0" customWidth="1"/>
    <col min="5" max="5" width="30.57421875" style="11" customWidth="1"/>
    <col min="6" max="6" width="3.7109375" style="0" customWidth="1"/>
    <col min="7" max="7" width="8.421875" style="0" customWidth="1"/>
    <col min="8" max="8" width="10.7109375" style="0" customWidth="1"/>
    <col min="9" max="15" width="8.28125" style="0" customWidth="1"/>
  </cols>
  <sheetData>
    <row r="1" spans="1:15" ht="36" customHeight="1" thickBot="1">
      <c r="A1" s="196" t="s">
        <v>41</v>
      </c>
      <c r="B1" s="188"/>
      <c r="C1" s="188"/>
      <c r="D1" s="188"/>
      <c r="E1" s="189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9" ht="34.5" customHeight="1">
      <c r="A2" s="76" t="s">
        <v>4</v>
      </c>
      <c r="B2" s="77" t="s">
        <v>5</v>
      </c>
      <c r="C2" s="40" t="s">
        <v>1</v>
      </c>
      <c r="D2" s="40" t="s">
        <v>2</v>
      </c>
      <c r="E2" s="40" t="s">
        <v>3</v>
      </c>
      <c r="F2" s="48"/>
      <c r="G2" s="40" t="s">
        <v>13</v>
      </c>
      <c r="H2" s="35" t="s">
        <v>8</v>
      </c>
      <c r="I2" s="41">
        <v>1</v>
      </c>
      <c r="J2" s="121">
        <v>3</v>
      </c>
      <c r="K2" s="121">
        <v>5</v>
      </c>
      <c r="L2" s="121">
        <v>7</v>
      </c>
      <c r="M2" s="121">
        <v>9</v>
      </c>
      <c r="N2" s="121">
        <v>11</v>
      </c>
      <c r="O2" s="121">
        <v>13</v>
      </c>
      <c r="P2" s="121">
        <v>15</v>
      </c>
      <c r="Q2" s="121">
        <v>17</v>
      </c>
      <c r="R2" s="121">
        <v>19</v>
      </c>
      <c r="S2" s="121">
        <v>21</v>
      </c>
    </row>
    <row r="3" spans="1:19" ht="48" customHeight="1">
      <c r="A3" s="18" t="s">
        <v>17</v>
      </c>
      <c r="B3" s="19" t="s">
        <v>18</v>
      </c>
      <c r="C3" s="52">
        <v>57</v>
      </c>
      <c r="D3" s="53">
        <f>C3/C5</f>
        <v>0.13636363636363635</v>
      </c>
      <c r="E3" s="74">
        <v>1</v>
      </c>
      <c r="F3" s="45"/>
      <c r="G3" s="18" t="s">
        <v>17</v>
      </c>
      <c r="H3" s="30">
        <v>1</v>
      </c>
      <c r="I3" s="156">
        <v>57</v>
      </c>
      <c r="J3" s="23">
        <f>I3/J2</f>
        <v>19</v>
      </c>
      <c r="K3" s="23">
        <f>I3/K2</f>
        <v>11.4</v>
      </c>
      <c r="L3" s="23">
        <f>I3/L2</f>
        <v>8.142857142857142</v>
      </c>
      <c r="M3" s="23">
        <f>I3/M2</f>
        <v>6.333333333333333</v>
      </c>
      <c r="N3" s="23">
        <f>I3/N2</f>
        <v>5.181818181818182</v>
      </c>
      <c r="O3" s="23">
        <f>I3/O2</f>
        <v>4.384615384615385</v>
      </c>
      <c r="P3" s="23">
        <f>I3/P2</f>
        <v>3.8</v>
      </c>
      <c r="Q3" s="23">
        <f>I3/Q2</f>
        <v>3.3529411764705883</v>
      </c>
      <c r="R3" s="23">
        <f>I3/R2</f>
        <v>3</v>
      </c>
      <c r="S3" s="171">
        <f>I3/S2</f>
        <v>2.7142857142857144</v>
      </c>
    </row>
    <row r="4" spans="1:19" ht="40.5" customHeight="1">
      <c r="A4" s="29" t="s">
        <v>12</v>
      </c>
      <c r="B4" s="19" t="s">
        <v>16</v>
      </c>
      <c r="C4" s="52">
        <v>361</v>
      </c>
      <c r="D4" s="53">
        <f>C4/C5</f>
        <v>0.8636363636363636</v>
      </c>
      <c r="E4" s="74">
        <v>8</v>
      </c>
      <c r="F4" s="45"/>
      <c r="G4" s="29" t="s">
        <v>12</v>
      </c>
      <c r="H4" s="39">
        <v>8</v>
      </c>
      <c r="I4" s="156">
        <v>361</v>
      </c>
      <c r="J4" s="156">
        <f>I4/J2</f>
        <v>120.33333333333333</v>
      </c>
      <c r="K4" s="156">
        <f>I4/K2</f>
        <v>72.2</v>
      </c>
      <c r="L4" s="156">
        <f>I4/L2</f>
        <v>51.57142857142857</v>
      </c>
      <c r="M4" s="156">
        <f>I4/M2</f>
        <v>40.111111111111114</v>
      </c>
      <c r="N4" s="156">
        <f>I4/N2</f>
        <v>32.81818181818182</v>
      </c>
      <c r="O4" s="156">
        <f>I4/O2</f>
        <v>27.76923076923077</v>
      </c>
      <c r="P4" s="161">
        <f>I4/P2</f>
        <v>24.066666666666666</v>
      </c>
      <c r="Q4" s="132">
        <f>I4/Q2</f>
        <v>21.235294117647058</v>
      </c>
      <c r="R4" s="132">
        <f>I4/R2</f>
        <v>19</v>
      </c>
      <c r="S4" s="172">
        <f>I4/S2</f>
        <v>17.19047619047619</v>
      </c>
    </row>
    <row r="5" spans="1:15" ht="31.5" customHeight="1">
      <c r="A5" s="92" t="s">
        <v>10</v>
      </c>
      <c r="B5" s="97" t="s">
        <v>14</v>
      </c>
      <c r="C5" s="62">
        <f>SUM(C3:C4)</f>
        <v>418</v>
      </c>
      <c r="D5" s="63">
        <f>SUM(D3:D4)</f>
        <v>1</v>
      </c>
      <c r="E5" s="33">
        <v>9</v>
      </c>
      <c r="F5" s="98"/>
      <c r="G5" s="95" t="s">
        <v>10</v>
      </c>
      <c r="H5" s="83">
        <f>SUM(H3:H4)</f>
        <v>9</v>
      </c>
      <c r="I5" s="45"/>
      <c r="J5" s="45"/>
      <c r="K5" s="45"/>
      <c r="L5" s="45"/>
      <c r="M5" s="45"/>
      <c r="N5" s="45"/>
      <c r="O5" s="45"/>
    </row>
  </sheetData>
  <sheetProtection/>
  <mergeCells count="1">
    <mergeCell ref="A1:E1"/>
  </mergeCells>
  <printOptions/>
  <pageMargins left="0.265625" right="0.22135416666666666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3.4.2024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S5"/>
  <sheetViews>
    <sheetView view="pageLayout" zoomScale="70" zoomScaleNormal="70" zoomScalePageLayoutView="70" workbookViewId="0" topLeftCell="A1">
      <selection activeCell="E20" sqref="E20"/>
    </sheetView>
  </sheetViews>
  <sheetFormatPr defaultColWidth="9.140625" defaultRowHeight="12.75"/>
  <cols>
    <col min="1" max="1" width="10.8515625" style="0" customWidth="1"/>
    <col min="2" max="2" width="32.00390625" style="0" customWidth="1"/>
    <col min="3" max="3" width="8.7109375" style="0" customWidth="1"/>
    <col min="4" max="4" width="12.140625" style="0" customWidth="1"/>
    <col min="5" max="5" width="40.57421875" style="11" customWidth="1"/>
    <col min="6" max="6" width="3.421875" style="0" customWidth="1"/>
    <col min="7" max="7" width="9.421875" style="0" customWidth="1"/>
    <col min="8" max="8" width="12.00390625" style="0" customWidth="1"/>
    <col min="9" max="9" width="9.7109375" style="0" customWidth="1"/>
    <col min="10" max="10" width="9.00390625" style="0" customWidth="1"/>
    <col min="11" max="11" width="9.140625" style="0" customWidth="1"/>
    <col min="12" max="12" width="8.57421875" style="0" customWidth="1"/>
    <col min="13" max="13" width="9.00390625" style="0" customWidth="1"/>
    <col min="14" max="14" width="8.57421875" style="0" customWidth="1"/>
    <col min="15" max="15" width="9.00390625" style="0" customWidth="1"/>
    <col min="16" max="16" width="8.7109375" style="0" customWidth="1"/>
  </cols>
  <sheetData>
    <row r="1" ht="13.5" thickBot="1"/>
    <row r="2" spans="1:19" ht="27.75" customHeight="1" thickBot="1">
      <c r="A2" s="196" t="s">
        <v>45</v>
      </c>
      <c r="B2" s="188"/>
      <c r="C2" s="188"/>
      <c r="D2" s="188"/>
      <c r="E2" s="18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9.25" customHeight="1">
      <c r="A3" s="71" t="s">
        <v>4</v>
      </c>
      <c r="B3" s="72" t="s">
        <v>5</v>
      </c>
      <c r="C3" s="73" t="s">
        <v>1</v>
      </c>
      <c r="D3" s="73" t="s">
        <v>2</v>
      </c>
      <c r="E3" s="73" t="s">
        <v>3</v>
      </c>
      <c r="F3" s="45"/>
      <c r="G3" s="34" t="s">
        <v>13</v>
      </c>
      <c r="H3" s="87" t="s">
        <v>8</v>
      </c>
      <c r="I3" s="130">
        <v>1</v>
      </c>
      <c r="J3" s="131">
        <v>3</v>
      </c>
      <c r="K3" s="131">
        <v>5</v>
      </c>
      <c r="L3" s="131">
        <v>7</v>
      </c>
      <c r="M3" s="131">
        <v>9</v>
      </c>
      <c r="N3" s="131">
        <v>11</v>
      </c>
      <c r="O3" s="131">
        <v>13</v>
      </c>
      <c r="P3" s="131">
        <v>15</v>
      </c>
      <c r="Q3" s="131">
        <v>17</v>
      </c>
      <c r="R3" s="131">
        <v>19</v>
      </c>
      <c r="S3" s="131">
        <v>21</v>
      </c>
    </row>
    <row r="4" spans="1:19" ht="60" customHeight="1">
      <c r="A4" s="14" t="s">
        <v>27</v>
      </c>
      <c r="B4" s="19" t="s">
        <v>23</v>
      </c>
      <c r="C4" s="52">
        <v>329</v>
      </c>
      <c r="D4" s="53">
        <f>C4/C5</f>
        <v>1</v>
      </c>
      <c r="E4" s="74">
        <v>9</v>
      </c>
      <c r="F4" s="82"/>
      <c r="G4" s="14" t="s">
        <v>27</v>
      </c>
      <c r="H4" s="28">
        <v>9</v>
      </c>
      <c r="I4" s="162">
        <v>329</v>
      </c>
      <c r="J4" s="162">
        <f>I4/J3</f>
        <v>109.66666666666667</v>
      </c>
      <c r="K4" s="162">
        <f>I4/K3</f>
        <v>65.8</v>
      </c>
      <c r="L4" s="162">
        <f>I4/L3</f>
        <v>47</v>
      </c>
      <c r="M4" s="162">
        <f>I4/M3</f>
        <v>36.55555555555556</v>
      </c>
      <c r="N4" s="162">
        <f>I4/N3</f>
        <v>29.90909090909091</v>
      </c>
      <c r="O4" s="162">
        <f>I4/O3</f>
        <v>25.307692307692307</v>
      </c>
      <c r="P4" s="162">
        <f>I4/P3</f>
        <v>21.933333333333334</v>
      </c>
      <c r="Q4" s="170">
        <f>I4/Q3</f>
        <v>19.352941176470587</v>
      </c>
      <c r="R4" s="172">
        <f>I4/R3</f>
        <v>17.31578947368421</v>
      </c>
      <c r="S4" s="132">
        <f>I4/S3</f>
        <v>15.666666666666666</v>
      </c>
    </row>
    <row r="5" spans="1:19" ht="28.5" customHeight="1">
      <c r="A5" s="75" t="s">
        <v>10</v>
      </c>
      <c r="B5" s="20" t="s">
        <v>14</v>
      </c>
      <c r="C5" s="57">
        <f>SUM(C4:C4)</f>
        <v>329</v>
      </c>
      <c r="D5" s="58">
        <f>SUM(D4:D4)</f>
        <v>1</v>
      </c>
      <c r="E5" s="33">
        <f>SUM(E4:E4)</f>
        <v>9</v>
      </c>
      <c r="F5" s="82"/>
      <c r="G5" s="99" t="s">
        <v>10</v>
      </c>
      <c r="H5" s="143">
        <f>SUM(H4:H4)</f>
        <v>9</v>
      </c>
      <c r="I5" s="82"/>
      <c r="J5" s="82"/>
      <c r="K5" s="82"/>
      <c r="L5" s="82"/>
      <c r="M5" s="82"/>
      <c r="N5" s="82"/>
      <c r="O5" s="82"/>
      <c r="P5" s="82"/>
      <c r="Q5" s="45"/>
      <c r="R5" s="45"/>
      <c r="S5" s="45"/>
    </row>
  </sheetData>
  <sheetProtection/>
  <mergeCells count="1">
    <mergeCell ref="A2:E2"/>
  </mergeCells>
  <printOptions/>
  <pageMargins left="0.3541666666666667" right="0.3453125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3.4.2024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AB5"/>
  <sheetViews>
    <sheetView view="pageLayout" zoomScale="80" zoomScaleNormal="85" zoomScalePageLayoutView="80" workbookViewId="0" topLeftCell="A1">
      <selection activeCell="B4" sqref="B4"/>
    </sheetView>
  </sheetViews>
  <sheetFormatPr defaultColWidth="9.140625" defaultRowHeight="12.75"/>
  <cols>
    <col min="1" max="1" width="8.8515625" style="0" customWidth="1"/>
    <col min="2" max="2" width="22.28125" style="0" customWidth="1"/>
    <col min="3" max="3" width="7.8515625" style="2" customWidth="1"/>
    <col min="4" max="4" width="12.57421875" style="0" customWidth="1"/>
    <col min="5" max="5" width="40.421875" style="11" customWidth="1"/>
    <col min="6" max="6" width="2.7109375" style="0" customWidth="1"/>
    <col min="7" max="7" width="10.28125" style="0" customWidth="1"/>
    <col min="8" max="8" width="8.421875" style="0" customWidth="1"/>
    <col min="9" max="9" width="8.140625" style="0" customWidth="1"/>
    <col min="10" max="10" width="8.00390625" style="0" bestFit="1" customWidth="1"/>
    <col min="11" max="11" width="8.421875" style="0" customWidth="1"/>
    <col min="12" max="12" width="6.8515625" style="0" bestFit="1" customWidth="1"/>
    <col min="13" max="13" width="7.0039062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7.00390625" style="0" customWidth="1"/>
    <col min="18" max="18" width="6.57421875" style="0" customWidth="1"/>
    <col min="19" max="19" width="6.421875" style="0" customWidth="1"/>
    <col min="20" max="20" width="6.57421875" style="0" customWidth="1"/>
    <col min="21" max="21" width="6.140625" style="0" customWidth="1"/>
    <col min="22" max="22" width="5.7109375" style="0" customWidth="1"/>
    <col min="23" max="23" width="6.421875" style="0" customWidth="1"/>
    <col min="24" max="24" width="7.00390625" style="0" customWidth="1"/>
    <col min="25" max="25" width="7.140625" style="0" customWidth="1"/>
    <col min="26" max="26" width="7.00390625" style="0" customWidth="1"/>
    <col min="27" max="27" width="5.8515625" style="0" customWidth="1"/>
    <col min="28" max="28" width="6.421875" style="0" customWidth="1"/>
  </cols>
  <sheetData>
    <row r="1" ht="13.5" thickBot="1"/>
    <row r="2" spans="1:5" ht="31.5" customHeight="1" thickBot="1">
      <c r="A2" s="200" t="s">
        <v>43</v>
      </c>
      <c r="B2" s="201"/>
      <c r="C2" s="201"/>
      <c r="D2" s="201"/>
      <c r="E2" s="202"/>
    </row>
    <row r="3" spans="1:28" ht="44.25" customHeight="1">
      <c r="A3" s="112" t="s">
        <v>4</v>
      </c>
      <c r="B3" s="113" t="s">
        <v>5</v>
      </c>
      <c r="C3" s="40" t="s">
        <v>1</v>
      </c>
      <c r="D3" s="40" t="s">
        <v>2</v>
      </c>
      <c r="E3" s="78" t="s">
        <v>3</v>
      </c>
      <c r="F3" s="48"/>
      <c r="G3" s="36" t="s">
        <v>13</v>
      </c>
      <c r="H3" s="35" t="s">
        <v>6</v>
      </c>
      <c r="I3" s="41">
        <v>1</v>
      </c>
      <c r="J3" s="42">
        <v>3</v>
      </c>
      <c r="K3" s="42">
        <v>5</v>
      </c>
      <c r="L3" s="42">
        <v>7</v>
      </c>
      <c r="M3" s="133">
        <v>9</v>
      </c>
      <c r="N3" s="133">
        <v>11</v>
      </c>
      <c r="O3" s="133">
        <v>13</v>
      </c>
      <c r="P3" s="133">
        <v>15</v>
      </c>
      <c r="Q3" s="133">
        <v>17</v>
      </c>
      <c r="R3" s="133">
        <v>19</v>
      </c>
      <c r="S3" s="133">
        <v>21</v>
      </c>
      <c r="T3" s="133">
        <v>23</v>
      </c>
      <c r="U3" s="133">
        <v>25</v>
      </c>
      <c r="V3" s="133">
        <v>27</v>
      </c>
      <c r="W3" s="133">
        <v>29</v>
      </c>
      <c r="X3" s="133">
        <v>31</v>
      </c>
      <c r="Y3" s="133">
        <v>33</v>
      </c>
      <c r="Z3" s="133">
        <v>35</v>
      </c>
      <c r="AA3" s="133">
        <v>37</v>
      </c>
      <c r="AB3" s="133">
        <v>39</v>
      </c>
    </row>
    <row r="4" spans="1:28" ht="88.5" customHeight="1">
      <c r="A4" s="14" t="s">
        <v>24</v>
      </c>
      <c r="B4" s="19" t="s">
        <v>34</v>
      </c>
      <c r="C4" s="52">
        <v>440</v>
      </c>
      <c r="D4" s="100">
        <f>C4/C5</f>
        <v>1</v>
      </c>
      <c r="E4" s="64">
        <v>17</v>
      </c>
      <c r="F4" s="45"/>
      <c r="G4" s="14" t="s">
        <v>24</v>
      </c>
      <c r="H4" s="28">
        <v>17</v>
      </c>
      <c r="I4" s="156">
        <v>440</v>
      </c>
      <c r="J4" s="156">
        <f>I4/J3</f>
        <v>146.66666666666666</v>
      </c>
      <c r="K4" s="156">
        <f>I4/K3</f>
        <v>88</v>
      </c>
      <c r="L4" s="156">
        <f>I4/L3</f>
        <v>62.857142857142854</v>
      </c>
      <c r="M4" s="156">
        <f>I4/M3</f>
        <v>48.888888888888886</v>
      </c>
      <c r="N4" s="156">
        <f>I4/N3</f>
        <v>40</v>
      </c>
      <c r="O4" s="156">
        <f>I4/O3</f>
        <v>33.84615384615385</v>
      </c>
      <c r="P4" s="156">
        <f>I4/P3</f>
        <v>29.333333333333332</v>
      </c>
      <c r="Q4" s="156">
        <f>I4/Q3</f>
        <v>25.88235294117647</v>
      </c>
      <c r="R4" s="156">
        <f>I4/R3</f>
        <v>23.157894736842106</v>
      </c>
      <c r="S4" s="156">
        <f>I4/S3</f>
        <v>20.952380952380953</v>
      </c>
      <c r="T4" s="156">
        <f>I4/T3</f>
        <v>19.130434782608695</v>
      </c>
      <c r="U4" s="156">
        <f>I4/U3</f>
        <v>17.6</v>
      </c>
      <c r="V4" s="156">
        <f>I4/V3</f>
        <v>16.296296296296298</v>
      </c>
      <c r="W4" s="156">
        <f>I4/W3</f>
        <v>15.172413793103448</v>
      </c>
      <c r="X4" s="156">
        <f>I4/X3</f>
        <v>14.193548387096774</v>
      </c>
      <c r="Y4" s="161">
        <f>I4/Y3</f>
        <v>13.333333333333334</v>
      </c>
      <c r="Z4" s="134">
        <f>I4/Z3</f>
        <v>12.571428571428571</v>
      </c>
      <c r="AA4" s="135">
        <f>I4/AA3</f>
        <v>11.891891891891891</v>
      </c>
      <c r="AB4" s="22">
        <f>I4/AB3</f>
        <v>11.282051282051283</v>
      </c>
    </row>
    <row r="5" spans="1:27" ht="22.5" customHeight="1">
      <c r="A5" s="75" t="s">
        <v>10</v>
      </c>
      <c r="B5" s="9" t="s">
        <v>14</v>
      </c>
      <c r="C5" s="56">
        <f>SUM(C4:C4)</f>
        <v>440</v>
      </c>
      <c r="D5" s="114">
        <f>SUM(D4:D4)</f>
        <v>1</v>
      </c>
      <c r="E5" s="173">
        <f>SUM(E4:E4)</f>
        <v>17</v>
      </c>
      <c r="F5" s="45"/>
      <c r="G5" s="115" t="s">
        <v>15</v>
      </c>
      <c r="H5" s="173">
        <f>SUM(H3:H4)</f>
        <v>17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</sheetData>
  <sheetProtection/>
  <mergeCells count="1">
    <mergeCell ref="A2:E2"/>
  </mergeCells>
  <printOptions/>
  <pageMargins left="0.23809523809523808" right="0.12648809523809523" top="0.984251968503937" bottom="0.984251968503937" header="0.5118110236220472" footer="0.5118110236220472"/>
  <pageSetup horizontalDpi="600" verticalDpi="600" orientation="landscape" paperSize="9" scale="75" r:id="rId2"/>
  <headerFooter alignWithMargins="0">
    <oddHeader>&amp;C&amp;"Times New Roman,Bold"&amp;14&amp;K0070C0ZGJEDHJET E STUDENTËVE TË UP-së, 3.4.2024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O7"/>
  <sheetViews>
    <sheetView view="pageLayout" zoomScale="85" zoomScalePageLayoutView="85" workbookViewId="0" topLeftCell="A1">
      <selection activeCell="L4" sqref="L4"/>
    </sheetView>
  </sheetViews>
  <sheetFormatPr defaultColWidth="9.140625" defaultRowHeight="12.75"/>
  <cols>
    <col min="1" max="1" width="12.57421875" style="0" customWidth="1"/>
    <col min="2" max="2" width="23.7109375" style="0" customWidth="1"/>
    <col min="3" max="4" width="11.7109375" style="0" customWidth="1"/>
    <col min="5" max="5" width="22.28125" style="11" customWidth="1"/>
    <col min="6" max="6" width="3.7109375" style="0" customWidth="1"/>
    <col min="7" max="8" width="11.421875" style="0" customWidth="1"/>
    <col min="9" max="9" width="8.8515625" style="2" customWidth="1"/>
    <col min="10" max="10" width="8.00390625" style="0" customWidth="1"/>
    <col min="11" max="11" width="7.8515625" style="0" customWidth="1"/>
    <col min="12" max="12" width="8.57421875" style="0" customWidth="1"/>
    <col min="13" max="13" width="7.8515625" style="0" customWidth="1"/>
    <col min="14" max="14" width="8.140625" style="0" customWidth="1"/>
    <col min="15" max="15" width="9.00390625" style="0" customWidth="1"/>
  </cols>
  <sheetData>
    <row r="1" ht="13.5" thickBot="1"/>
    <row r="2" spans="1:5" ht="36" customHeight="1" thickBot="1">
      <c r="A2" s="193" t="s">
        <v>44</v>
      </c>
      <c r="B2" s="194"/>
      <c r="C2" s="194"/>
      <c r="D2" s="194"/>
      <c r="E2" s="195"/>
    </row>
    <row r="3" spans="1:15" ht="25.5">
      <c r="A3" s="12" t="s">
        <v>4</v>
      </c>
      <c r="B3" s="66" t="s">
        <v>5</v>
      </c>
      <c r="C3" s="5" t="s">
        <v>1</v>
      </c>
      <c r="D3" s="5" t="s">
        <v>2</v>
      </c>
      <c r="E3" s="5" t="s">
        <v>3</v>
      </c>
      <c r="G3" s="7" t="s">
        <v>13</v>
      </c>
      <c r="H3" s="67" t="s">
        <v>22</v>
      </c>
      <c r="I3" s="130">
        <v>1</v>
      </c>
      <c r="J3" s="131">
        <v>3</v>
      </c>
      <c r="K3" s="131">
        <v>5</v>
      </c>
      <c r="L3" s="131">
        <v>7</v>
      </c>
      <c r="M3" s="131">
        <v>9</v>
      </c>
      <c r="N3" s="131">
        <v>11</v>
      </c>
      <c r="O3" s="131">
        <v>13</v>
      </c>
    </row>
    <row r="4" spans="1:15" ht="51" customHeight="1">
      <c r="A4" s="18" t="s">
        <v>17</v>
      </c>
      <c r="B4" s="19" t="s">
        <v>18</v>
      </c>
      <c r="C4" s="52">
        <v>25</v>
      </c>
      <c r="D4" s="53">
        <f>C4/C7</f>
        <v>0.06329113924050633</v>
      </c>
      <c r="E4" s="64">
        <v>0</v>
      </c>
      <c r="G4" s="18" t="s">
        <v>17</v>
      </c>
      <c r="H4" s="28">
        <v>0</v>
      </c>
      <c r="I4" s="124">
        <v>25</v>
      </c>
      <c r="J4" s="124">
        <f>I4/J3</f>
        <v>8.333333333333334</v>
      </c>
      <c r="K4" s="124">
        <f>I4/K3</f>
        <v>5</v>
      </c>
      <c r="L4" s="124">
        <f>I4/L3</f>
        <v>3.5714285714285716</v>
      </c>
      <c r="M4" s="124">
        <f>I4/M3</f>
        <v>2.7777777777777777</v>
      </c>
      <c r="N4" s="124">
        <f>I4/N3</f>
        <v>2.272727272727273</v>
      </c>
      <c r="O4" s="124">
        <f>I4/O3</f>
        <v>1.9230769230769231</v>
      </c>
    </row>
    <row r="5" spans="1:15" ht="51" customHeight="1">
      <c r="A5" s="29" t="s">
        <v>12</v>
      </c>
      <c r="B5" s="19" t="s">
        <v>16</v>
      </c>
      <c r="C5" s="52">
        <v>306</v>
      </c>
      <c r="D5" s="53">
        <f>C5/C7</f>
        <v>0.7746835443037975</v>
      </c>
      <c r="E5" s="64">
        <v>6</v>
      </c>
      <c r="G5" s="29" t="s">
        <v>12</v>
      </c>
      <c r="H5" s="150">
        <v>6</v>
      </c>
      <c r="I5" s="174">
        <v>306</v>
      </c>
      <c r="J5" s="174">
        <f>I5/J3</f>
        <v>102</v>
      </c>
      <c r="K5" s="174">
        <f>I5/K3</f>
        <v>61.2</v>
      </c>
      <c r="L5" s="174">
        <f>I5/L3</f>
        <v>43.714285714285715</v>
      </c>
      <c r="M5" s="174">
        <f>I5/M3</f>
        <v>34</v>
      </c>
      <c r="N5" s="174">
        <f>I5/N3</f>
        <v>27.818181818181817</v>
      </c>
      <c r="O5" s="124">
        <f>I5/O3</f>
        <v>23.53846153846154</v>
      </c>
    </row>
    <row r="6" spans="1:15" ht="51" customHeight="1">
      <c r="A6" s="14" t="s">
        <v>27</v>
      </c>
      <c r="B6" s="19" t="s">
        <v>23</v>
      </c>
      <c r="C6" s="52">
        <v>64</v>
      </c>
      <c r="D6" s="53">
        <f>C6/C7</f>
        <v>0.1620253164556962</v>
      </c>
      <c r="E6" s="64">
        <v>1</v>
      </c>
      <c r="G6" s="14" t="s">
        <v>27</v>
      </c>
      <c r="H6" s="150">
        <v>1</v>
      </c>
      <c r="I6" s="174">
        <v>64</v>
      </c>
      <c r="J6" s="124">
        <f>I6/J3</f>
        <v>21.333333333333332</v>
      </c>
      <c r="K6" s="124">
        <f>I6/K3</f>
        <v>12.8</v>
      </c>
      <c r="L6" s="124">
        <f>I6/L3</f>
        <v>9.142857142857142</v>
      </c>
      <c r="M6" s="124">
        <f>I6/M3</f>
        <v>7.111111111111111</v>
      </c>
      <c r="N6" s="124">
        <f>I6/N3</f>
        <v>5.818181818181818</v>
      </c>
      <c r="O6" s="124">
        <f>I6/O3</f>
        <v>4.923076923076923</v>
      </c>
    </row>
    <row r="7" spans="1:8" ht="30" customHeight="1">
      <c r="A7" s="8" t="s">
        <v>10</v>
      </c>
      <c r="B7" s="20" t="s">
        <v>14</v>
      </c>
      <c r="C7" s="57">
        <f>SUM(C4:C6)</f>
        <v>395</v>
      </c>
      <c r="D7" s="65">
        <f>SUM(D4:D6)</f>
        <v>1</v>
      </c>
      <c r="E7" s="33">
        <v>7</v>
      </c>
      <c r="F7" s="16"/>
      <c r="G7" s="13" t="s">
        <v>10</v>
      </c>
      <c r="H7" s="32">
        <f>SUM(H4:H6)</f>
        <v>7</v>
      </c>
    </row>
  </sheetData>
  <sheetProtection/>
  <mergeCells count="1">
    <mergeCell ref="A2:E2"/>
  </mergeCells>
  <printOptions/>
  <pageMargins left="0.3263888888888889" right="0.4346590909090909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3.4.2024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N7"/>
  <sheetViews>
    <sheetView tabSelected="1" view="pageLayout" zoomScale="80" zoomScalePageLayoutView="80" workbookViewId="0" topLeftCell="A1">
      <selection activeCell="L7" sqref="L7"/>
    </sheetView>
  </sheetViews>
  <sheetFormatPr defaultColWidth="9.140625" defaultRowHeight="12.75"/>
  <cols>
    <col min="1" max="1" width="9.57421875" style="0" customWidth="1"/>
    <col min="2" max="2" width="23.8515625" style="0" customWidth="1"/>
    <col min="3" max="3" width="8.140625" style="2" customWidth="1"/>
    <col min="4" max="4" width="11.421875" style="0" customWidth="1"/>
    <col min="5" max="5" width="26.421875" style="11" customWidth="1"/>
    <col min="6" max="6" width="2.7109375" style="0" customWidth="1"/>
    <col min="7" max="7" width="10.8515625" style="0" customWidth="1"/>
    <col min="8" max="8" width="10.57421875" style="0" customWidth="1"/>
    <col min="9" max="9" width="7.57421875" style="0" customWidth="1"/>
    <col min="10" max="10" width="7.140625" style="0" customWidth="1"/>
    <col min="11" max="11" width="7.7109375" style="0" customWidth="1"/>
    <col min="12" max="12" width="7.57421875" style="0" customWidth="1"/>
    <col min="13" max="13" width="7.7109375" style="0" customWidth="1"/>
    <col min="14" max="14" width="8.57421875" style="0" customWidth="1"/>
  </cols>
  <sheetData>
    <row r="1" ht="13.5" thickBot="1"/>
    <row r="2" spans="1:5" ht="31.5" customHeight="1" thickBot="1">
      <c r="A2" s="193" t="s">
        <v>42</v>
      </c>
      <c r="B2" s="203"/>
      <c r="C2" s="203"/>
      <c r="D2" s="203"/>
      <c r="E2" s="204"/>
    </row>
    <row r="3" spans="1:14" ht="44.25" customHeight="1">
      <c r="A3" s="84" t="s">
        <v>4</v>
      </c>
      <c r="B3" s="77" t="s">
        <v>5</v>
      </c>
      <c r="C3" s="40" t="s">
        <v>1</v>
      </c>
      <c r="D3" s="40" t="s">
        <v>2</v>
      </c>
      <c r="E3" s="40" t="s">
        <v>3</v>
      </c>
      <c r="F3" s="48"/>
      <c r="G3" s="40" t="s">
        <v>13</v>
      </c>
      <c r="H3" s="35" t="s">
        <v>22</v>
      </c>
      <c r="I3" s="120">
        <v>1</v>
      </c>
      <c r="J3" s="121">
        <v>3</v>
      </c>
      <c r="K3" s="121">
        <v>5</v>
      </c>
      <c r="L3" s="121">
        <v>7</v>
      </c>
      <c r="M3" s="121">
        <v>9</v>
      </c>
      <c r="N3" s="131">
        <v>11</v>
      </c>
    </row>
    <row r="4" spans="1:14" ht="48.75" customHeight="1">
      <c r="A4" s="14" t="s">
        <v>24</v>
      </c>
      <c r="B4" s="19" t="s">
        <v>34</v>
      </c>
      <c r="C4" s="52">
        <v>63</v>
      </c>
      <c r="D4" s="53">
        <f>C4/C7</f>
        <v>0.17897727272727273</v>
      </c>
      <c r="E4" s="69">
        <v>1</v>
      </c>
      <c r="F4" s="48"/>
      <c r="G4" s="37" t="s">
        <v>17</v>
      </c>
      <c r="H4" s="30">
        <v>1</v>
      </c>
      <c r="I4" s="178">
        <v>63</v>
      </c>
      <c r="J4" s="24">
        <f>I4/J3</f>
        <v>21</v>
      </c>
      <c r="K4" s="24">
        <f>I4/K3</f>
        <v>12.6</v>
      </c>
      <c r="L4" s="24">
        <f>I4/L3</f>
        <v>9</v>
      </c>
      <c r="M4" s="136">
        <f>I4/M3</f>
        <v>7</v>
      </c>
      <c r="N4" s="124">
        <f>I4/N3</f>
        <v>5.7272727272727275</v>
      </c>
    </row>
    <row r="5" spans="1:14" ht="48.75" customHeight="1">
      <c r="A5" s="18" t="s">
        <v>17</v>
      </c>
      <c r="B5" s="19" t="s">
        <v>18</v>
      </c>
      <c r="C5" s="52">
        <v>44</v>
      </c>
      <c r="D5" s="53">
        <f>C5/C7</f>
        <v>0.125</v>
      </c>
      <c r="E5" s="69">
        <v>1</v>
      </c>
      <c r="F5" s="48"/>
      <c r="G5" s="38" t="s">
        <v>12</v>
      </c>
      <c r="H5" s="30">
        <v>1</v>
      </c>
      <c r="I5" s="178">
        <v>44</v>
      </c>
      <c r="J5" s="175">
        <f>I5/J3</f>
        <v>14.666666666666666</v>
      </c>
      <c r="K5" s="125">
        <f>I5/K3</f>
        <v>8.8</v>
      </c>
      <c r="L5" s="125">
        <f>I5/L3</f>
        <v>6.285714285714286</v>
      </c>
      <c r="M5" s="125">
        <f>I5/M3</f>
        <v>4.888888888888889</v>
      </c>
      <c r="N5" s="176">
        <f>I5/N3</f>
        <v>4</v>
      </c>
    </row>
    <row r="6" spans="1:14" ht="60" customHeight="1">
      <c r="A6" s="14" t="s">
        <v>27</v>
      </c>
      <c r="B6" s="19" t="s">
        <v>23</v>
      </c>
      <c r="C6" s="52">
        <v>245</v>
      </c>
      <c r="D6" s="53">
        <f>C6/C7</f>
        <v>0.6960227272727273</v>
      </c>
      <c r="E6" s="69">
        <v>5</v>
      </c>
      <c r="F6" s="48"/>
      <c r="G6" s="46" t="s">
        <v>27</v>
      </c>
      <c r="H6" s="30">
        <v>5</v>
      </c>
      <c r="I6" s="177">
        <v>245</v>
      </c>
      <c r="J6" s="177">
        <f>I6/J3</f>
        <v>81.66666666666667</v>
      </c>
      <c r="K6" s="177">
        <f>I6/K3</f>
        <v>49</v>
      </c>
      <c r="L6" s="177">
        <f>I6/L3</f>
        <v>35</v>
      </c>
      <c r="M6" s="177">
        <f>I6/M3</f>
        <v>27.22222222222222</v>
      </c>
      <c r="N6" s="124">
        <f>I6/N3</f>
        <v>22.272727272727273</v>
      </c>
    </row>
    <row r="7" spans="1:14" ht="27" customHeight="1">
      <c r="A7" s="181" t="s">
        <v>10</v>
      </c>
      <c r="B7" s="182" t="s">
        <v>14</v>
      </c>
      <c r="C7" s="54">
        <f>SUM(C4:C6)</f>
        <v>352</v>
      </c>
      <c r="D7" s="58">
        <f>SUM(D4:D6)</f>
        <v>1</v>
      </c>
      <c r="E7" s="183">
        <f>SUM(E4:E6)</f>
        <v>7</v>
      </c>
      <c r="F7" s="98"/>
      <c r="G7" s="180" t="s">
        <v>15</v>
      </c>
      <c r="H7" s="83">
        <f>SUM(H3:H6)</f>
        <v>7</v>
      </c>
      <c r="I7" s="48"/>
      <c r="J7" s="48"/>
      <c r="K7" s="48" t="s">
        <v>0</v>
      </c>
      <c r="L7" s="48"/>
      <c r="M7" s="48"/>
      <c r="N7" s="45"/>
    </row>
  </sheetData>
  <sheetProtection/>
  <mergeCells count="1">
    <mergeCell ref="A2:E2"/>
  </mergeCells>
  <printOptions/>
  <pageMargins left="0.1984126984126984" right="0.3472222222222222" top="0.75" bottom="0.75" header="0.3" footer="0.3"/>
  <pageSetup horizontalDpi="600" verticalDpi="600" orientation="landscape" r:id="rId2"/>
  <headerFooter>
    <oddHeader>&amp;C&amp;"Arial,Bold"&amp;12&amp;K0070C0ZGJEDHJET E STUDENTËVE TË UP-së, 3.4.2024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A7"/>
  <sheetViews>
    <sheetView view="pageLayout" zoomScale="70" zoomScaleNormal="89" zoomScalePageLayoutView="70" workbookViewId="0" topLeftCell="A1">
      <selection activeCell="D7" sqref="D7"/>
    </sheetView>
  </sheetViews>
  <sheetFormatPr defaultColWidth="9.140625" defaultRowHeight="12.75"/>
  <cols>
    <col min="1" max="1" width="11.8515625" style="0" customWidth="1"/>
    <col min="2" max="2" width="25.140625" style="0" customWidth="1"/>
    <col min="3" max="3" width="8.421875" style="0" customWidth="1"/>
    <col min="4" max="4" width="11.421875" style="0" customWidth="1"/>
    <col min="5" max="5" width="44.7109375" style="11" customWidth="1"/>
    <col min="6" max="6" width="1.7109375" style="0" customWidth="1"/>
    <col min="7" max="7" width="15.421875" style="0" customWidth="1"/>
    <col min="8" max="8" width="11.421875" style="0" customWidth="1"/>
    <col min="9" max="9" width="7.8515625" style="0" customWidth="1"/>
    <col min="10" max="10" width="9.00390625" style="0" customWidth="1"/>
    <col min="11" max="11" width="8.140625" style="0" customWidth="1"/>
    <col min="12" max="12" width="9.00390625" style="0" customWidth="1"/>
    <col min="13" max="13" width="8.00390625" style="0" customWidth="1"/>
    <col min="14" max="14" width="8.7109375" style="0" customWidth="1"/>
    <col min="15" max="15" width="8.140625" style="0" customWidth="1"/>
    <col min="16" max="16" width="8.57421875" style="0" customWidth="1"/>
    <col min="17" max="17" width="9.421875" style="0" customWidth="1"/>
    <col min="18" max="18" width="9.28125" style="0" customWidth="1"/>
    <col min="19" max="19" width="8.57421875" style="0" customWidth="1"/>
    <col min="20" max="20" width="7.57421875" style="0" customWidth="1"/>
    <col min="21" max="21" width="8.57421875" style="0" customWidth="1"/>
    <col min="22" max="22" width="8.8515625" style="0" customWidth="1"/>
    <col min="23" max="23" width="7.421875" style="0" customWidth="1"/>
    <col min="24" max="24" width="8.00390625" style="0" customWidth="1"/>
    <col min="25" max="25" width="7.8515625" style="0" customWidth="1"/>
    <col min="26" max="26" width="8.57421875" style="0" customWidth="1"/>
    <col min="27" max="27" width="7.8515625" style="0" customWidth="1"/>
  </cols>
  <sheetData>
    <row r="1" ht="13.5" thickBot="1"/>
    <row r="2" spans="1:27" ht="30.75" customHeight="1" thickBot="1">
      <c r="A2" s="187" t="s">
        <v>30</v>
      </c>
      <c r="B2" s="188"/>
      <c r="C2" s="188"/>
      <c r="D2" s="188"/>
      <c r="E2" s="18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28.5">
      <c r="A3" s="76" t="s">
        <v>4</v>
      </c>
      <c r="B3" s="77" t="s">
        <v>5</v>
      </c>
      <c r="C3" s="40" t="s">
        <v>1</v>
      </c>
      <c r="D3" s="40" t="s">
        <v>2</v>
      </c>
      <c r="E3" s="40" t="s">
        <v>3</v>
      </c>
      <c r="F3" s="48"/>
      <c r="G3" s="40" t="s">
        <v>13</v>
      </c>
      <c r="H3" s="35" t="s">
        <v>28</v>
      </c>
      <c r="I3" s="41">
        <v>1</v>
      </c>
      <c r="J3" s="42">
        <v>3</v>
      </c>
      <c r="K3" s="42">
        <v>5</v>
      </c>
      <c r="L3" s="42">
        <v>7</v>
      </c>
      <c r="M3" s="42">
        <v>9</v>
      </c>
      <c r="N3" s="42">
        <v>11</v>
      </c>
      <c r="O3" s="42">
        <v>13</v>
      </c>
      <c r="P3" s="42">
        <v>15</v>
      </c>
      <c r="Q3" s="42">
        <v>17</v>
      </c>
      <c r="R3" s="42">
        <v>19</v>
      </c>
      <c r="S3" s="42">
        <v>21</v>
      </c>
      <c r="T3" s="42">
        <v>23</v>
      </c>
      <c r="U3" s="42">
        <v>25</v>
      </c>
      <c r="V3" s="42">
        <v>27</v>
      </c>
      <c r="W3" s="42">
        <v>29</v>
      </c>
      <c r="X3" s="42">
        <v>31</v>
      </c>
      <c r="Y3" s="42">
        <v>33</v>
      </c>
      <c r="Z3" s="42">
        <v>35</v>
      </c>
      <c r="AA3" s="42">
        <v>37</v>
      </c>
    </row>
    <row r="4" spans="1:27" ht="37.5" customHeight="1">
      <c r="A4" s="14" t="s">
        <v>17</v>
      </c>
      <c r="B4" s="19" t="s">
        <v>18</v>
      </c>
      <c r="C4" s="52">
        <v>284</v>
      </c>
      <c r="D4" s="53">
        <f>C4/C7</f>
        <v>0.31981981981981983</v>
      </c>
      <c r="E4" s="74">
        <v>6</v>
      </c>
      <c r="F4" s="45"/>
      <c r="G4" s="46" t="s">
        <v>17</v>
      </c>
      <c r="H4" s="30">
        <v>6</v>
      </c>
      <c r="I4" s="158">
        <v>284</v>
      </c>
      <c r="J4" s="156">
        <f>I4/3</f>
        <v>94.66666666666667</v>
      </c>
      <c r="K4" s="156">
        <f>I4/5</f>
        <v>56.8</v>
      </c>
      <c r="L4" s="156">
        <f>I4/7</f>
        <v>40.57142857142857</v>
      </c>
      <c r="M4" s="156">
        <f>I4/9</f>
        <v>31.555555555555557</v>
      </c>
      <c r="N4" s="156">
        <f>I4/11</f>
        <v>25.818181818181817</v>
      </c>
      <c r="O4" s="23">
        <f>I4/13</f>
        <v>21.846153846153847</v>
      </c>
      <c r="P4" s="126">
        <f>I4/15</f>
        <v>18.933333333333334</v>
      </c>
      <c r="Q4" s="126">
        <f>I4/17</f>
        <v>16.705882352941178</v>
      </c>
      <c r="R4" s="126">
        <f>I4/19</f>
        <v>14.947368421052632</v>
      </c>
      <c r="S4" s="126">
        <f>I4/21</f>
        <v>13.523809523809524</v>
      </c>
      <c r="T4" s="126">
        <f>I4/23</f>
        <v>12.347826086956522</v>
      </c>
      <c r="U4" s="126">
        <f>I4/25</f>
        <v>11.36</v>
      </c>
      <c r="V4" s="126">
        <f>I4/27</f>
        <v>10.518518518518519</v>
      </c>
      <c r="W4" s="126">
        <f>I4/29</f>
        <v>9.793103448275861</v>
      </c>
      <c r="X4" s="126">
        <f>I4/31</f>
        <v>9.161290322580646</v>
      </c>
      <c r="Y4" s="126">
        <f>I4/33</f>
        <v>8.606060606060606</v>
      </c>
      <c r="Z4" s="126">
        <f>I4/35</f>
        <v>8.114285714285714</v>
      </c>
      <c r="AA4" s="126">
        <f>I4/37</f>
        <v>7.675675675675675</v>
      </c>
    </row>
    <row r="5" spans="1:27" ht="42" customHeight="1">
      <c r="A5" s="29" t="s">
        <v>12</v>
      </c>
      <c r="B5" s="19" t="s">
        <v>16</v>
      </c>
      <c r="C5" s="52">
        <v>432</v>
      </c>
      <c r="D5" s="53">
        <f>C5/C7</f>
        <v>0.4864864864864865</v>
      </c>
      <c r="E5" s="74">
        <v>9</v>
      </c>
      <c r="F5" s="45"/>
      <c r="G5" s="38" t="s">
        <v>12</v>
      </c>
      <c r="H5" s="30">
        <v>9</v>
      </c>
      <c r="I5" s="158">
        <v>432</v>
      </c>
      <c r="J5" s="156">
        <f>I5/3</f>
        <v>144</v>
      </c>
      <c r="K5" s="156">
        <f>I5/5</f>
        <v>86.4</v>
      </c>
      <c r="L5" s="156">
        <f>I5/7</f>
        <v>61.714285714285715</v>
      </c>
      <c r="M5" s="156">
        <f>I5/9</f>
        <v>48</v>
      </c>
      <c r="N5" s="156">
        <f>I5/11</f>
        <v>39.27272727272727</v>
      </c>
      <c r="O5" s="156">
        <f>I5/13</f>
        <v>33.23076923076923</v>
      </c>
      <c r="P5" s="156">
        <f>I5/15</f>
        <v>28.8</v>
      </c>
      <c r="Q5" s="156">
        <f>I5/17</f>
        <v>25.41176470588235</v>
      </c>
      <c r="R5" s="126">
        <f>I5/19</f>
        <v>22.736842105263158</v>
      </c>
      <c r="S5" s="126">
        <f>I5/21</f>
        <v>20.571428571428573</v>
      </c>
      <c r="T5" s="126">
        <f>I5/23</f>
        <v>18.782608695652176</v>
      </c>
      <c r="U5" s="126">
        <f>I5/25</f>
        <v>17.28</v>
      </c>
      <c r="V5" s="126">
        <f>I5/27</f>
        <v>16</v>
      </c>
      <c r="W5" s="126">
        <f>I5/29</f>
        <v>14.89655172413793</v>
      </c>
      <c r="X5" s="126">
        <f>I5/31</f>
        <v>13.935483870967742</v>
      </c>
      <c r="Y5" s="126">
        <f>I5/33</f>
        <v>13.090909090909092</v>
      </c>
      <c r="Z5" s="126">
        <f>I5/35</f>
        <v>12.342857142857143</v>
      </c>
      <c r="AA5" s="126">
        <f>I5/37</f>
        <v>11.675675675675675</v>
      </c>
    </row>
    <row r="6" spans="1:27" ht="46.5" customHeight="1">
      <c r="A6" s="14" t="s">
        <v>27</v>
      </c>
      <c r="B6" s="49" t="s">
        <v>23</v>
      </c>
      <c r="C6" s="52">
        <v>172</v>
      </c>
      <c r="D6" s="53">
        <f>C6/C7</f>
        <v>0.19369369369369369</v>
      </c>
      <c r="E6" s="110">
        <v>4</v>
      </c>
      <c r="F6" s="45"/>
      <c r="G6" s="139" t="s">
        <v>27</v>
      </c>
      <c r="H6" s="140">
        <v>4</v>
      </c>
      <c r="I6" s="158">
        <v>172</v>
      </c>
      <c r="J6" s="156">
        <f>I6/3</f>
        <v>57.333333333333336</v>
      </c>
      <c r="K6" s="156">
        <f>I6/5</f>
        <v>34.4</v>
      </c>
      <c r="L6" s="156">
        <f>I6/7</f>
        <v>24.571428571428573</v>
      </c>
      <c r="M6" s="23">
        <f>I6/9</f>
        <v>19.11111111111111</v>
      </c>
      <c r="N6" s="23">
        <f>I6/11</f>
        <v>15.636363636363637</v>
      </c>
      <c r="O6" s="23">
        <f>I6/13</f>
        <v>13.23076923076923</v>
      </c>
      <c r="P6" s="126">
        <f>I6/15</f>
        <v>11.466666666666667</v>
      </c>
      <c r="Q6" s="126">
        <f>I6/17</f>
        <v>10.117647058823529</v>
      </c>
      <c r="R6" s="126">
        <f>I6/19</f>
        <v>9.052631578947368</v>
      </c>
      <c r="S6" s="126">
        <f>I6/21</f>
        <v>8.19047619047619</v>
      </c>
      <c r="T6" s="126">
        <f>I6/23</f>
        <v>7.478260869565218</v>
      </c>
      <c r="U6" s="126">
        <f>I6/25</f>
        <v>6.88</v>
      </c>
      <c r="V6" s="126">
        <f>I6/27</f>
        <v>6.37037037037037</v>
      </c>
      <c r="W6" s="126">
        <f>I6/29</f>
        <v>5.931034482758621</v>
      </c>
      <c r="X6" s="126">
        <f>I6/31</f>
        <v>5.548387096774194</v>
      </c>
      <c r="Y6" s="126">
        <f>I6/33</f>
        <v>5.212121212121212</v>
      </c>
      <c r="Z6" s="126">
        <f>I6/35</f>
        <v>4.914285714285715</v>
      </c>
      <c r="AA6" s="126">
        <f>I6/37</f>
        <v>4.648648648648648</v>
      </c>
    </row>
    <row r="7" spans="1:27" ht="25.5" customHeight="1">
      <c r="A7" s="75" t="s">
        <v>10</v>
      </c>
      <c r="B7" s="20" t="s">
        <v>14</v>
      </c>
      <c r="C7" s="54">
        <f>SUM(C4:C6)</f>
        <v>888</v>
      </c>
      <c r="D7" s="58">
        <f>SUM(D4:D6)</f>
        <v>1</v>
      </c>
      <c r="E7" s="142">
        <f>SUM(E4:E6)</f>
        <v>19</v>
      </c>
      <c r="F7" s="82"/>
      <c r="G7" s="43" t="s">
        <v>15</v>
      </c>
      <c r="H7" s="83">
        <f>SUM(H3:H6)</f>
        <v>19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</sheetData>
  <sheetProtection/>
  <mergeCells count="1">
    <mergeCell ref="A2:E2"/>
  </mergeCells>
  <printOptions/>
  <pageMargins left="0.13904761904761906" right="0.15944881889763785" top="1" bottom="1" header="0.5" footer="0.5"/>
  <pageSetup horizontalDpi="600" verticalDpi="600" orientation="landscape" paperSize="9" scale="73" r:id="rId2"/>
  <headerFooter alignWithMargins="0">
    <oddHeader>&amp;C&amp;"Times New Roman,Bold"&amp;14&amp;K0070C0ZGJEDHJET E STUDENTËVE TË UP-së, 3.4.2024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"/>
  <sheetViews>
    <sheetView view="pageLayout" zoomScaleNormal="115" workbookViewId="0" topLeftCell="A1">
      <selection activeCell="J14" sqref="J14"/>
    </sheetView>
  </sheetViews>
  <sheetFormatPr defaultColWidth="9.140625" defaultRowHeight="12.75"/>
  <cols>
    <col min="1" max="1" width="12.421875" style="0" customWidth="1"/>
    <col min="2" max="2" width="28.00390625" style="0" customWidth="1"/>
    <col min="3" max="3" width="9.140625" style="2" customWidth="1"/>
    <col min="4" max="4" width="11.57421875" style="10" customWidth="1"/>
    <col min="5" max="5" width="27.7109375" style="0" customWidth="1"/>
    <col min="6" max="6" width="2.7109375" style="0" customWidth="1"/>
    <col min="7" max="7" width="11.57421875" style="0" customWidth="1"/>
    <col min="8" max="8" width="9.421875" style="0" customWidth="1"/>
    <col min="9" max="9" width="9.7109375" style="0" customWidth="1"/>
    <col min="10" max="10" width="8.7109375" style="0" customWidth="1"/>
    <col min="11" max="12" width="8.421875" style="0" customWidth="1"/>
    <col min="13" max="13" width="8.28125" style="0" customWidth="1"/>
    <col min="14" max="14" width="8.00390625" style="0" customWidth="1"/>
    <col min="15" max="15" width="8.421875" style="0" customWidth="1"/>
    <col min="16" max="16" width="9.28125" style="0" customWidth="1"/>
  </cols>
  <sheetData>
    <row r="1" spans="1:16" ht="30" customHeight="1" thickBot="1">
      <c r="A1" s="190" t="s">
        <v>31</v>
      </c>
      <c r="B1" s="191"/>
      <c r="C1" s="191"/>
      <c r="D1" s="191"/>
      <c r="E1" s="19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7" ht="42.75" customHeight="1">
      <c r="A2" s="84" t="s">
        <v>4</v>
      </c>
      <c r="B2" s="85" t="s">
        <v>5</v>
      </c>
      <c r="C2" s="86" t="s">
        <v>1</v>
      </c>
      <c r="D2" s="86" t="s">
        <v>2</v>
      </c>
      <c r="E2" s="86" t="s">
        <v>3</v>
      </c>
      <c r="F2" s="48"/>
      <c r="G2" s="36" t="s">
        <v>13</v>
      </c>
      <c r="H2" s="35" t="s">
        <v>28</v>
      </c>
      <c r="I2" s="41">
        <v>1</v>
      </c>
      <c r="J2" s="42">
        <v>3</v>
      </c>
      <c r="K2" s="42">
        <v>5</v>
      </c>
      <c r="L2" s="42">
        <v>7</v>
      </c>
      <c r="M2" s="42">
        <v>9</v>
      </c>
      <c r="N2" s="42">
        <v>11</v>
      </c>
      <c r="O2" s="42">
        <v>13</v>
      </c>
      <c r="P2" s="42">
        <v>15</v>
      </c>
      <c r="Q2" s="42">
        <v>17</v>
      </c>
      <c r="R2" s="42">
        <v>19</v>
      </c>
      <c r="S2" s="42">
        <v>21</v>
      </c>
      <c r="T2" s="42">
        <v>23</v>
      </c>
      <c r="U2" s="42">
        <v>25</v>
      </c>
      <c r="V2" s="42">
        <v>27</v>
      </c>
      <c r="W2" s="42">
        <v>29</v>
      </c>
      <c r="X2" s="42">
        <v>31</v>
      </c>
      <c r="Y2" s="42">
        <v>33</v>
      </c>
      <c r="Z2" s="42">
        <v>35</v>
      </c>
      <c r="AA2" s="42">
        <v>37</v>
      </c>
    </row>
    <row r="3" spans="1:27" ht="90" customHeight="1">
      <c r="A3" s="14" t="s">
        <v>17</v>
      </c>
      <c r="B3" s="19" t="s">
        <v>18</v>
      </c>
      <c r="C3" s="50">
        <v>503</v>
      </c>
      <c r="D3" s="51">
        <f>C3/C5</f>
        <v>0.7247838616714697</v>
      </c>
      <c r="E3" s="110">
        <v>14</v>
      </c>
      <c r="F3" s="45"/>
      <c r="G3" s="46" t="s">
        <v>17</v>
      </c>
      <c r="H3" s="30">
        <v>14</v>
      </c>
      <c r="I3" s="156">
        <v>503</v>
      </c>
      <c r="J3" s="156">
        <f>I3/3</f>
        <v>167.66666666666666</v>
      </c>
      <c r="K3" s="156">
        <f>I3/5</f>
        <v>100.6</v>
      </c>
      <c r="L3" s="156">
        <f>I3/7</f>
        <v>71.85714285714286</v>
      </c>
      <c r="M3" s="156">
        <f>I3/9</f>
        <v>55.888888888888886</v>
      </c>
      <c r="N3" s="156">
        <f>I3/11</f>
        <v>45.72727272727273</v>
      </c>
      <c r="O3" s="156">
        <f>I3/13</f>
        <v>38.69230769230769</v>
      </c>
      <c r="P3" s="156">
        <f>I3/15</f>
        <v>33.53333333333333</v>
      </c>
      <c r="Q3" s="156">
        <f>I3/17</f>
        <v>29.58823529411765</v>
      </c>
      <c r="R3" s="156">
        <f>I3/19</f>
        <v>26.473684210526315</v>
      </c>
      <c r="S3" s="156">
        <f>I3/21</f>
        <v>23.952380952380953</v>
      </c>
      <c r="T3" s="156">
        <f>I3/23</f>
        <v>21.869565217391305</v>
      </c>
      <c r="U3" s="156">
        <f>I3/25</f>
        <v>20.12</v>
      </c>
      <c r="V3" s="156">
        <f>I3/27</f>
        <v>18.62962962962963</v>
      </c>
      <c r="W3" s="126">
        <f>I3/29</f>
        <v>17.344827586206897</v>
      </c>
      <c r="X3" s="126">
        <f>I3/31</f>
        <v>16.225806451612904</v>
      </c>
      <c r="Y3" s="126">
        <f>I3/33</f>
        <v>15.242424242424242</v>
      </c>
      <c r="Z3" s="126">
        <f>I3/35</f>
        <v>14.371428571428572</v>
      </c>
      <c r="AA3" s="126">
        <f>I3/37</f>
        <v>13.594594594594595</v>
      </c>
    </row>
    <row r="4" spans="1:27" ht="48" customHeight="1">
      <c r="A4" s="14" t="s">
        <v>27</v>
      </c>
      <c r="B4" s="19" t="s">
        <v>23</v>
      </c>
      <c r="C4" s="52">
        <v>191</v>
      </c>
      <c r="D4" s="53">
        <f>C4/C5</f>
        <v>0.27521613832853026</v>
      </c>
      <c r="E4" s="110">
        <v>5</v>
      </c>
      <c r="F4" s="45"/>
      <c r="G4" s="37" t="s">
        <v>19</v>
      </c>
      <c r="H4" s="39">
        <v>5</v>
      </c>
      <c r="I4" s="156">
        <v>191</v>
      </c>
      <c r="J4" s="156">
        <f>I4/3</f>
        <v>63.666666666666664</v>
      </c>
      <c r="K4" s="156">
        <f>I4/5</f>
        <v>38.2</v>
      </c>
      <c r="L4" s="156">
        <f>I4/7</f>
        <v>27.285714285714285</v>
      </c>
      <c r="M4" s="156">
        <f>I4/9</f>
        <v>21.22222222222222</v>
      </c>
      <c r="N4" s="23">
        <f>I4/11</f>
        <v>17.363636363636363</v>
      </c>
      <c r="O4" s="23">
        <f>I4/13</f>
        <v>14.692307692307692</v>
      </c>
      <c r="P4" s="23">
        <f>I4/15</f>
        <v>12.733333333333333</v>
      </c>
      <c r="Q4" s="126">
        <f>I4/17</f>
        <v>11.235294117647058</v>
      </c>
      <c r="R4" s="126">
        <f>I4/19</f>
        <v>10.052631578947368</v>
      </c>
      <c r="S4" s="126">
        <f>I4/21</f>
        <v>9.095238095238095</v>
      </c>
      <c r="T4" s="126">
        <f>I4/23</f>
        <v>8.304347826086957</v>
      </c>
      <c r="U4" s="126">
        <f>I4/25</f>
        <v>7.64</v>
      </c>
      <c r="V4" s="126">
        <f>I4/27</f>
        <v>7.074074074074074</v>
      </c>
      <c r="W4" s="126">
        <f>I4/29</f>
        <v>6.586206896551724</v>
      </c>
      <c r="X4" s="126">
        <f>I4/31</f>
        <v>6.161290322580645</v>
      </c>
      <c r="Y4" s="126">
        <f>I4/33</f>
        <v>5.787878787878788</v>
      </c>
      <c r="Z4" s="126">
        <f>I4/35</f>
        <v>5.457142857142857</v>
      </c>
      <c r="AA4" s="126">
        <f>I4/37</f>
        <v>5.162162162162162</v>
      </c>
    </row>
    <row r="5" spans="1:16" ht="18.75">
      <c r="A5" s="75" t="s">
        <v>10</v>
      </c>
      <c r="B5" s="20" t="s">
        <v>14</v>
      </c>
      <c r="C5" s="54">
        <f>SUM(C3:C4)</f>
        <v>694</v>
      </c>
      <c r="D5" s="58">
        <f>SUM(D3:D4)</f>
        <v>1</v>
      </c>
      <c r="E5" s="142">
        <f>SUM(E3:E4)</f>
        <v>19</v>
      </c>
      <c r="F5" s="45"/>
      <c r="G5" s="111" t="s">
        <v>15</v>
      </c>
      <c r="H5" s="141">
        <v>19</v>
      </c>
      <c r="I5" s="45"/>
      <c r="J5" s="45"/>
      <c r="K5" s="45"/>
      <c r="L5" s="45"/>
      <c r="M5" s="45"/>
      <c r="N5" s="45"/>
      <c r="O5" s="45"/>
      <c r="P5" s="45"/>
    </row>
  </sheetData>
  <sheetProtection/>
  <mergeCells count="1">
    <mergeCell ref="A1:E1"/>
  </mergeCells>
  <printOptions/>
  <pageMargins left="0.24666666666666667" right="0.1068888888888889" top="0.7500000000000001" bottom="0.7500000000000001" header="0.30000000000000004" footer="0.30000000000000004"/>
  <pageSetup horizontalDpi="600" verticalDpi="600" orientation="landscape" paperSize="9" scale="74" r:id="rId2"/>
  <headerFooter alignWithMargins="0">
    <oddHeader>&amp;C&amp;"Times New Roman,Bold"&amp;14&amp;K0070C0ZGJEDHJET E STUDENTËVE TË UP-së, 3.4.2024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6"/>
  <sheetViews>
    <sheetView view="pageLayout" zoomScale="70" zoomScaleNormal="70" zoomScalePageLayoutView="70" workbookViewId="0" topLeftCell="A1">
      <selection activeCell="E3" sqref="E3"/>
    </sheetView>
  </sheetViews>
  <sheetFormatPr defaultColWidth="9.140625" defaultRowHeight="12.75"/>
  <cols>
    <col min="1" max="1" width="11.140625" style="0" customWidth="1"/>
    <col min="2" max="2" width="28.7109375" style="0" customWidth="1"/>
    <col min="3" max="3" width="11.57421875" style="0" customWidth="1"/>
    <col min="4" max="4" width="10.8515625" style="0" customWidth="1"/>
    <col min="5" max="5" width="46.140625" style="11" customWidth="1"/>
    <col min="6" max="6" width="2.7109375" style="0" customWidth="1"/>
    <col min="7" max="7" width="11.7109375" style="0" customWidth="1"/>
    <col min="8" max="8" width="10.8515625" style="0" customWidth="1"/>
    <col min="9" max="9" width="9.28125" style="0" customWidth="1"/>
    <col min="10" max="10" width="9.574218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00390625" style="0" customWidth="1"/>
    <col min="15" max="15" width="9.28125" style="0" customWidth="1"/>
    <col min="16" max="16" width="8.140625" style="0" customWidth="1"/>
    <col min="17" max="17" width="9.140625" style="0" customWidth="1"/>
    <col min="18" max="18" width="8.7109375" style="0" customWidth="1"/>
    <col min="19" max="19" width="8.8515625" style="0" customWidth="1"/>
    <col min="20" max="20" width="9.7109375" style="0" bestFit="1" customWidth="1"/>
    <col min="21" max="21" width="8.8515625" style="0" customWidth="1"/>
    <col min="22" max="22" width="9.00390625" style="0" customWidth="1"/>
  </cols>
  <sheetData>
    <row r="1" spans="1:5" ht="33" customHeight="1" thickBot="1">
      <c r="A1" s="193" t="s">
        <v>32</v>
      </c>
      <c r="B1" s="194"/>
      <c r="C1" s="194"/>
      <c r="D1" s="194"/>
      <c r="E1" s="195"/>
    </row>
    <row r="2" spans="1:29" ht="30" customHeight="1">
      <c r="A2" s="76" t="s">
        <v>4</v>
      </c>
      <c r="B2" s="77" t="s">
        <v>5</v>
      </c>
      <c r="C2" s="40" t="s">
        <v>1</v>
      </c>
      <c r="D2" s="40" t="s">
        <v>2</v>
      </c>
      <c r="E2" s="40" t="s">
        <v>3</v>
      </c>
      <c r="F2" s="48"/>
      <c r="G2" s="36" t="s">
        <v>13</v>
      </c>
      <c r="H2" s="35" t="s">
        <v>7</v>
      </c>
      <c r="I2" s="120">
        <v>1</v>
      </c>
      <c r="J2" s="121">
        <v>3</v>
      </c>
      <c r="K2" s="121">
        <v>5</v>
      </c>
      <c r="L2" s="121">
        <v>7</v>
      </c>
      <c r="M2" s="121">
        <v>9</v>
      </c>
      <c r="N2" s="119">
        <v>11</v>
      </c>
      <c r="O2" s="119">
        <v>13</v>
      </c>
      <c r="P2" s="119">
        <v>15</v>
      </c>
      <c r="Q2" s="119">
        <v>17</v>
      </c>
      <c r="R2" s="119">
        <v>19</v>
      </c>
      <c r="S2" s="119">
        <v>21</v>
      </c>
      <c r="T2" s="119">
        <v>23</v>
      </c>
      <c r="U2" s="119">
        <v>25</v>
      </c>
      <c r="V2" s="119">
        <v>27</v>
      </c>
      <c r="W2" s="42">
        <v>29</v>
      </c>
      <c r="X2" s="42">
        <v>31</v>
      </c>
      <c r="Y2" s="42">
        <v>33</v>
      </c>
      <c r="Z2" s="42">
        <v>35</v>
      </c>
      <c r="AA2" s="42">
        <v>37</v>
      </c>
      <c r="AB2" s="42">
        <v>39</v>
      </c>
      <c r="AC2" s="42">
        <v>41</v>
      </c>
    </row>
    <row r="3" spans="1:29" ht="57" customHeight="1">
      <c r="A3" s="18" t="s">
        <v>17</v>
      </c>
      <c r="B3" s="19" t="s">
        <v>18</v>
      </c>
      <c r="C3" s="52">
        <v>77</v>
      </c>
      <c r="D3" s="53">
        <f>C3/C6</f>
        <v>0.07497565725413827</v>
      </c>
      <c r="E3" s="74">
        <v>2</v>
      </c>
      <c r="F3" s="45"/>
      <c r="G3" s="18" t="s">
        <v>17</v>
      </c>
      <c r="H3" s="28">
        <v>2</v>
      </c>
      <c r="I3" s="162">
        <v>77</v>
      </c>
      <c r="J3" s="162">
        <f>I3/3</f>
        <v>25.666666666666668</v>
      </c>
      <c r="K3" s="24">
        <f>I3/5</f>
        <v>15.4</v>
      </c>
      <c r="L3" s="24">
        <f>I3/7</f>
        <v>11</v>
      </c>
      <c r="M3" s="24">
        <f>I3/9</f>
        <v>8.555555555555555</v>
      </c>
      <c r="N3" s="24">
        <f>I3/11</f>
        <v>7</v>
      </c>
      <c r="O3" s="24">
        <f>I3/13</f>
        <v>5.923076923076923</v>
      </c>
      <c r="P3" s="25">
        <f>I3/15</f>
        <v>5.133333333333334</v>
      </c>
      <c r="Q3" s="25">
        <f>I3/17</f>
        <v>4.529411764705882</v>
      </c>
      <c r="R3" s="25">
        <f>I3/19</f>
        <v>4.052631578947368</v>
      </c>
      <c r="S3" s="25">
        <f>I3/21</f>
        <v>3.6666666666666665</v>
      </c>
      <c r="T3" s="25">
        <f>I3/23</f>
        <v>3.347826086956522</v>
      </c>
      <c r="U3" s="25">
        <f>I3/25</f>
        <v>3.08</v>
      </c>
      <c r="V3" s="25">
        <f>I3/27</f>
        <v>2.8518518518518516</v>
      </c>
      <c r="W3" s="126">
        <f>I3/29</f>
        <v>2.6551724137931036</v>
      </c>
      <c r="X3" s="126">
        <f>I3/31</f>
        <v>2.4838709677419355</v>
      </c>
      <c r="Y3" s="126">
        <f>I3/33</f>
        <v>2.3333333333333335</v>
      </c>
      <c r="Z3" s="126">
        <f>I3/35</f>
        <v>2.2</v>
      </c>
      <c r="AA3" s="126">
        <f aca="true" t="shared" si="0" ref="AA3:AC5">I3/37</f>
        <v>2.081081081081081</v>
      </c>
      <c r="AB3" s="126">
        <f t="shared" si="0"/>
        <v>0.6936936936936937</v>
      </c>
      <c r="AC3" s="126">
        <f t="shared" si="0"/>
        <v>0.41621621621621624</v>
      </c>
    </row>
    <row r="4" spans="1:29" ht="51" customHeight="1">
      <c r="A4" s="14" t="s">
        <v>26</v>
      </c>
      <c r="B4" s="19" t="s">
        <v>21</v>
      </c>
      <c r="C4" s="52">
        <v>29</v>
      </c>
      <c r="D4" s="53">
        <f>C4/C6</f>
        <v>0.028237585199610515</v>
      </c>
      <c r="E4" s="74">
        <v>0</v>
      </c>
      <c r="F4" s="45"/>
      <c r="G4" s="14" t="s">
        <v>26</v>
      </c>
      <c r="H4" s="28">
        <v>0</v>
      </c>
      <c r="I4" s="27">
        <v>29</v>
      </c>
      <c r="J4" s="27">
        <f>I4/3</f>
        <v>9.666666666666666</v>
      </c>
      <c r="K4" s="27">
        <f>I4/5</f>
        <v>5.8</v>
      </c>
      <c r="L4" s="27">
        <f>I4/7</f>
        <v>4.142857142857143</v>
      </c>
      <c r="M4" s="27">
        <f>I4/9</f>
        <v>3.2222222222222223</v>
      </c>
      <c r="N4" s="27">
        <f>I4/11</f>
        <v>2.6363636363636362</v>
      </c>
      <c r="O4" s="27">
        <f>I4/13</f>
        <v>2.230769230769231</v>
      </c>
      <c r="P4" s="27">
        <f>I4/15</f>
        <v>1.9333333333333333</v>
      </c>
      <c r="Q4" s="27">
        <f>I4/17</f>
        <v>1.7058823529411764</v>
      </c>
      <c r="R4" s="27">
        <f>I4/19</f>
        <v>1.5263157894736843</v>
      </c>
      <c r="S4" s="27">
        <f>I4/21</f>
        <v>1.380952380952381</v>
      </c>
      <c r="T4" s="144">
        <f>I4/23</f>
        <v>1.2608695652173914</v>
      </c>
      <c r="U4" s="145">
        <f>I4/25</f>
        <v>1.16</v>
      </c>
      <c r="V4" s="145">
        <f>I4/27</f>
        <v>1.0740740740740742</v>
      </c>
      <c r="W4" s="126">
        <f>I4/29</f>
        <v>1</v>
      </c>
      <c r="X4" s="126">
        <f>I4/31</f>
        <v>0.9354838709677419</v>
      </c>
      <c r="Y4" s="126">
        <f>I4/33</f>
        <v>0.8787878787878788</v>
      </c>
      <c r="Z4" s="126">
        <f>I4/35</f>
        <v>0.8285714285714286</v>
      </c>
      <c r="AA4" s="126">
        <f t="shared" si="0"/>
        <v>0.7837837837837838</v>
      </c>
      <c r="AB4" s="126">
        <f t="shared" si="0"/>
        <v>0.26126126126126126</v>
      </c>
      <c r="AC4" s="126">
        <f t="shared" si="0"/>
        <v>0.15675675675675677</v>
      </c>
    </row>
    <row r="5" spans="1:29" ht="84" customHeight="1">
      <c r="A5" s="37" t="s">
        <v>27</v>
      </c>
      <c r="B5" s="19" t="s">
        <v>23</v>
      </c>
      <c r="C5" s="52">
        <v>921</v>
      </c>
      <c r="D5" s="53">
        <f>C5/C6</f>
        <v>0.8967867575462513</v>
      </c>
      <c r="E5" s="74">
        <v>19</v>
      </c>
      <c r="F5" s="45"/>
      <c r="G5" s="37" t="s">
        <v>27</v>
      </c>
      <c r="H5" s="28">
        <v>19</v>
      </c>
      <c r="I5" s="162">
        <v>921</v>
      </c>
      <c r="J5" s="162">
        <f>I5/3</f>
        <v>307</v>
      </c>
      <c r="K5" s="162">
        <f>I5/5</f>
        <v>184.2</v>
      </c>
      <c r="L5" s="162">
        <f>I5/7</f>
        <v>131.57142857142858</v>
      </c>
      <c r="M5" s="162">
        <f>I5/9</f>
        <v>102.33333333333333</v>
      </c>
      <c r="N5" s="162">
        <f>I5/11</f>
        <v>83.72727272727273</v>
      </c>
      <c r="O5" s="162">
        <f>I5/13</f>
        <v>70.84615384615384</v>
      </c>
      <c r="P5" s="162">
        <f>I5/15</f>
        <v>61.4</v>
      </c>
      <c r="Q5" s="162">
        <f>I5/17</f>
        <v>54.1764705882353</v>
      </c>
      <c r="R5" s="162">
        <f>I5/19</f>
        <v>48.473684210526315</v>
      </c>
      <c r="S5" s="162">
        <f>I5/21</f>
        <v>43.857142857142854</v>
      </c>
      <c r="T5" s="162">
        <f>I5/23</f>
        <v>40.04347826086956</v>
      </c>
      <c r="U5" s="162">
        <f>I5/25</f>
        <v>36.84</v>
      </c>
      <c r="V5" s="162">
        <f>I5/27</f>
        <v>34.111111111111114</v>
      </c>
      <c r="W5" s="162">
        <f>I5/29</f>
        <v>31.75862068965517</v>
      </c>
      <c r="X5" s="162">
        <f>I5/31</f>
        <v>29.70967741935484</v>
      </c>
      <c r="Y5" s="162">
        <f>I5/33</f>
        <v>27.90909090909091</v>
      </c>
      <c r="Z5" s="162">
        <f>I5/35</f>
        <v>26.314285714285713</v>
      </c>
      <c r="AA5" s="163">
        <f t="shared" si="0"/>
        <v>24.89189189189189</v>
      </c>
      <c r="AB5" s="23">
        <f t="shared" si="0"/>
        <v>8.297297297297296</v>
      </c>
      <c r="AC5" s="23">
        <f t="shared" si="0"/>
        <v>4.978378378378378</v>
      </c>
    </row>
    <row r="6" spans="1:22" ht="24.75" customHeight="1">
      <c r="A6" s="75" t="s">
        <v>10</v>
      </c>
      <c r="B6" s="20" t="s">
        <v>14</v>
      </c>
      <c r="C6" s="54">
        <f>SUM(C3:C5)</f>
        <v>1027</v>
      </c>
      <c r="D6" s="58">
        <f>SUM(D3:D5)</f>
        <v>1</v>
      </c>
      <c r="E6" s="142">
        <f>SUM(E3:E5)</f>
        <v>21</v>
      </c>
      <c r="F6" s="82"/>
      <c r="G6" s="109" t="s">
        <v>15</v>
      </c>
      <c r="H6" s="143">
        <f>SUM(H2:H5)</f>
        <v>21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</sheetData>
  <sheetProtection/>
  <mergeCells count="1">
    <mergeCell ref="A1:E1"/>
  </mergeCells>
  <printOptions/>
  <pageMargins left="0.3380681818181818" right="0.3288690476190476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 3.4.2024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7"/>
  <sheetViews>
    <sheetView view="pageLayout" zoomScale="80" zoomScaleNormal="70" zoomScalePageLayoutView="80" workbookViewId="0" topLeftCell="A1">
      <selection activeCell="E5" sqref="E5"/>
    </sheetView>
  </sheetViews>
  <sheetFormatPr defaultColWidth="9.140625" defaultRowHeight="12.75"/>
  <cols>
    <col min="1" max="1" width="9.57421875" style="0" customWidth="1"/>
    <col min="2" max="2" width="23.00390625" style="0" customWidth="1"/>
    <col min="3" max="3" width="8.57421875" style="0" customWidth="1"/>
    <col min="4" max="4" width="12.421875" style="0" customWidth="1"/>
    <col min="5" max="5" width="32.57421875" style="11" customWidth="1"/>
    <col min="6" max="6" width="2.7109375" style="0" customWidth="1"/>
    <col min="7" max="7" width="12.28125" style="0" customWidth="1"/>
    <col min="8" max="8" width="10.140625" style="0" customWidth="1"/>
    <col min="9" max="9" width="8.7109375" style="0" customWidth="1"/>
    <col min="10" max="10" width="8.28125" style="0" customWidth="1"/>
    <col min="11" max="11" width="8.421875" style="0" customWidth="1"/>
    <col min="12" max="12" width="8.00390625" style="0" customWidth="1"/>
    <col min="13" max="13" width="7.140625" style="0" customWidth="1"/>
    <col min="14" max="15" width="8.00390625" style="0" customWidth="1"/>
    <col min="16" max="16" width="8.28125" style="0" customWidth="1"/>
    <col min="17" max="17" width="8.421875" style="0" customWidth="1"/>
  </cols>
  <sheetData>
    <row r="1" spans="1:17" ht="50.25" customHeight="1" thickBot="1">
      <c r="A1" s="196" t="s">
        <v>33</v>
      </c>
      <c r="B1" s="188"/>
      <c r="C1" s="188"/>
      <c r="D1" s="188"/>
      <c r="E1" s="189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4" ht="36.75" customHeight="1">
      <c r="A2" s="88" t="s">
        <v>4</v>
      </c>
      <c r="B2" s="77" t="s">
        <v>5</v>
      </c>
      <c r="C2" s="40" t="s">
        <v>1</v>
      </c>
      <c r="D2" s="40" t="s">
        <v>2</v>
      </c>
      <c r="E2" s="40" t="s">
        <v>3</v>
      </c>
      <c r="F2" s="48"/>
      <c r="G2" s="36" t="s">
        <v>13</v>
      </c>
      <c r="H2" s="35" t="s">
        <v>7</v>
      </c>
      <c r="I2" s="41">
        <v>1</v>
      </c>
      <c r="J2" s="42">
        <v>3</v>
      </c>
      <c r="K2" s="42">
        <v>5</v>
      </c>
      <c r="L2" s="42">
        <v>7</v>
      </c>
      <c r="M2" s="42">
        <v>9</v>
      </c>
      <c r="N2" s="42">
        <v>11</v>
      </c>
      <c r="O2" s="42">
        <v>13</v>
      </c>
      <c r="P2" s="42">
        <v>15</v>
      </c>
      <c r="Q2" s="42">
        <v>17</v>
      </c>
      <c r="R2" s="119">
        <v>19</v>
      </c>
      <c r="S2" s="119">
        <v>21</v>
      </c>
      <c r="T2" s="119">
        <v>23</v>
      </c>
      <c r="U2" s="119">
        <v>25</v>
      </c>
      <c r="V2" s="119">
        <v>27</v>
      </c>
      <c r="W2" s="42">
        <v>29</v>
      </c>
      <c r="X2" s="42">
        <v>31</v>
      </c>
    </row>
    <row r="3" spans="1:24" ht="48.75" customHeight="1">
      <c r="A3" s="18" t="s">
        <v>24</v>
      </c>
      <c r="B3" s="19" t="s">
        <v>34</v>
      </c>
      <c r="C3" s="59">
        <v>27</v>
      </c>
      <c r="D3" s="53">
        <f>C3/C7</f>
        <v>0.0266798418972332</v>
      </c>
      <c r="E3" s="64">
        <v>0</v>
      </c>
      <c r="F3" s="45"/>
      <c r="G3" s="18" t="s">
        <v>24</v>
      </c>
      <c r="H3" s="28">
        <v>0</v>
      </c>
      <c r="I3" s="149">
        <v>27</v>
      </c>
      <c r="J3" s="146">
        <f>I3/3</f>
        <v>9</v>
      </c>
      <c r="K3" s="146">
        <f>I3/5</f>
        <v>5.4</v>
      </c>
      <c r="L3" s="146">
        <f>I3/7</f>
        <v>3.857142857142857</v>
      </c>
      <c r="M3" s="146">
        <f>I3/9</f>
        <v>3</v>
      </c>
      <c r="N3" s="147">
        <f>I3/11</f>
        <v>2.4545454545454546</v>
      </c>
      <c r="O3" s="147">
        <f>I3/12</f>
        <v>2.25</v>
      </c>
      <c r="P3" s="148">
        <f>I3/15</f>
        <v>1.8</v>
      </c>
      <c r="Q3" s="127">
        <f>I3/17</f>
        <v>1.588235294117647</v>
      </c>
      <c r="R3" s="25">
        <f>I3/19</f>
        <v>1.4210526315789473</v>
      </c>
      <c r="S3" s="25">
        <f>I3/21</f>
        <v>1.2857142857142858</v>
      </c>
      <c r="T3" s="25">
        <f>I3/23</f>
        <v>1.173913043478261</v>
      </c>
      <c r="U3" s="25">
        <f>I3/25</f>
        <v>1.08</v>
      </c>
      <c r="V3" s="25">
        <f>I3/27</f>
        <v>1</v>
      </c>
      <c r="W3" s="126">
        <f>I3/29</f>
        <v>0.9310344827586207</v>
      </c>
      <c r="X3" s="126">
        <f>I3/31</f>
        <v>0.8709677419354839</v>
      </c>
    </row>
    <row r="4" spans="1:24" ht="48.75" customHeight="1">
      <c r="A4" s="18" t="s">
        <v>17</v>
      </c>
      <c r="B4" s="19" t="s">
        <v>18</v>
      </c>
      <c r="C4" s="52">
        <v>300</v>
      </c>
      <c r="D4" s="53">
        <f>C4/C7</f>
        <v>0.2964426877470356</v>
      </c>
      <c r="E4" s="64">
        <v>6</v>
      </c>
      <c r="F4" s="45"/>
      <c r="G4" s="18" t="s">
        <v>17</v>
      </c>
      <c r="H4" s="28">
        <v>6</v>
      </c>
      <c r="I4" s="160">
        <v>300</v>
      </c>
      <c r="J4" s="156">
        <f>I4/3</f>
        <v>100</v>
      </c>
      <c r="K4" s="156">
        <f>I4/5</f>
        <v>60</v>
      </c>
      <c r="L4" s="156">
        <f>I4/7</f>
        <v>42.857142857142854</v>
      </c>
      <c r="M4" s="156">
        <f>I4/9</f>
        <v>33.333333333333336</v>
      </c>
      <c r="N4" s="161">
        <f>I4/11</f>
        <v>27.272727272727273</v>
      </c>
      <c r="O4" s="147">
        <f>I4/12</f>
        <v>25</v>
      </c>
      <c r="P4" s="148">
        <f>I4/15</f>
        <v>20</v>
      </c>
      <c r="Q4" s="127">
        <f>I4/17</f>
        <v>17.647058823529413</v>
      </c>
      <c r="R4" s="25">
        <f>I4/19</f>
        <v>15.789473684210526</v>
      </c>
      <c r="S4" s="25">
        <f>I4/21</f>
        <v>14.285714285714286</v>
      </c>
      <c r="T4" s="25">
        <f>I4/23</f>
        <v>13.043478260869565</v>
      </c>
      <c r="U4" s="25">
        <f>I4/25</f>
        <v>12</v>
      </c>
      <c r="V4" s="25">
        <f>I4/27</f>
        <v>11.11111111111111</v>
      </c>
      <c r="W4" s="126">
        <f>I4/29</f>
        <v>10.344827586206897</v>
      </c>
      <c r="X4" s="126">
        <f>I4/31</f>
        <v>9.67741935483871</v>
      </c>
    </row>
    <row r="5" spans="1:24" ht="45" customHeight="1">
      <c r="A5" s="29" t="s">
        <v>12</v>
      </c>
      <c r="B5" s="19" t="s">
        <v>16</v>
      </c>
      <c r="C5" s="52">
        <v>78</v>
      </c>
      <c r="D5" s="53">
        <f>C5/C7</f>
        <v>0.07707509881422925</v>
      </c>
      <c r="E5" s="64">
        <v>2</v>
      </c>
      <c r="F5" s="45"/>
      <c r="G5" s="29" t="s">
        <v>12</v>
      </c>
      <c r="H5" s="28">
        <v>2</v>
      </c>
      <c r="I5" s="160">
        <v>78</v>
      </c>
      <c r="J5" s="161">
        <f>I5/3</f>
        <v>26</v>
      </c>
      <c r="K5" s="146">
        <f>I5/5</f>
        <v>15.6</v>
      </c>
      <c r="L5" s="146">
        <f>I5/7</f>
        <v>11.142857142857142</v>
      </c>
      <c r="M5" s="146">
        <f>I5/9</f>
        <v>8.666666666666666</v>
      </c>
      <c r="N5" s="147">
        <f>I5/11</f>
        <v>7.090909090909091</v>
      </c>
      <c r="O5" s="147">
        <f>I5/12</f>
        <v>6.5</v>
      </c>
      <c r="P5" s="126">
        <f>I5/15</f>
        <v>5.2</v>
      </c>
      <c r="Q5" s="127">
        <f>I5/17</f>
        <v>4.588235294117647</v>
      </c>
      <c r="R5" s="145">
        <f>I5/19</f>
        <v>4.105263157894737</v>
      </c>
      <c r="S5" s="145">
        <f>I5/21</f>
        <v>3.7142857142857144</v>
      </c>
      <c r="T5" s="145">
        <f>I5/23</f>
        <v>3.391304347826087</v>
      </c>
      <c r="U5" s="145">
        <f>I5/25</f>
        <v>3.12</v>
      </c>
      <c r="V5" s="25">
        <f>I5/27</f>
        <v>2.888888888888889</v>
      </c>
      <c r="W5" s="126">
        <f>I5/29</f>
        <v>2.689655172413793</v>
      </c>
      <c r="X5" s="126">
        <f>I5/31</f>
        <v>2.5161290322580645</v>
      </c>
    </row>
    <row r="6" spans="1:24" ht="80.25" customHeight="1">
      <c r="A6" s="14" t="s">
        <v>27</v>
      </c>
      <c r="B6" s="19" t="s">
        <v>23</v>
      </c>
      <c r="C6" s="52">
        <v>607</v>
      </c>
      <c r="D6" s="53">
        <f>C6/C7</f>
        <v>0.599802371541502</v>
      </c>
      <c r="E6" s="64">
        <v>13</v>
      </c>
      <c r="F6" s="45"/>
      <c r="G6" s="14" t="s">
        <v>27</v>
      </c>
      <c r="H6" s="28">
        <v>13</v>
      </c>
      <c r="I6" s="160">
        <v>607</v>
      </c>
      <c r="J6" s="156">
        <f>I6/3</f>
        <v>202.33333333333334</v>
      </c>
      <c r="K6" s="156">
        <f>I6/5</f>
        <v>121.4</v>
      </c>
      <c r="L6" s="156">
        <f>I6/7</f>
        <v>86.71428571428571</v>
      </c>
      <c r="M6" s="156">
        <f>I6/9</f>
        <v>67.44444444444444</v>
      </c>
      <c r="N6" s="156">
        <f>I6/11</f>
        <v>55.18181818181818</v>
      </c>
      <c r="O6" s="156">
        <f>I6/12</f>
        <v>50.583333333333336</v>
      </c>
      <c r="P6" s="156">
        <f>I6/15</f>
        <v>40.46666666666667</v>
      </c>
      <c r="Q6" s="156">
        <f>I6/17</f>
        <v>35.705882352941174</v>
      </c>
      <c r="R6" s="156">
        <f>I6/19</f>
        <v>31.94736842105263</v>
      </c>
      <c r="S6" s="156">
        <f>I6/21</f>
        <v>28.904761904761905</v>
      </c>
      <c r="T6" s="156">
        <f>I6/23</f>
        <v>26.391304347826086</v>
      </c>
      <c r="U6" s="156">
        <f>I6/25</f>
        <v>24.28</v>
      </c>
      <c r="V6" s="25">
        <f>I6/27</f>
        <v>22.48148148148148</v>
      </c>
      <c r="W6" s="126">
        <f>I6/29</f>
        <v>20.93103448275862</v>
      </c>
      <c r="X6" s="126">
        <f>I6/31</f>
        <v>19.580645161290324</v>
      </c>
    </row>
    <row r="7" spans="1:17" ht="27.75" customHeight="1">
      <c r="A7" s="75" t="s">
        <v>10</v>
      </c>
      <c r="B7" s="20" t="s">
        <v>14</v>
      </c>
      <c r="C7" s="54">
        <f>SUM(C2:C6)</f>
        <v>1012</v>
      </c>
      <c r="D7" s="58">
        <f>SUM(D3:D6)</f>
        <v>1</v>
      </c>
      <c r="E7" s="142">
        <f>SUM(E3:E6)</f>
        <v>21</v>
      </c>
      <c r="F7" s="82"/>
      <c r="G7" s="108" t="s">
        <v>15</v>
      </c>
      <c r="H7" s="143">
        <f>SUM(H3:H6)</f>
        <v>21</v>
      </c>
      <c r="I7" s="45"/>
      <c r="J7" s="45"/>
      <c r="K7" s="45"/>
      <c r="L7" s="45"/>
      <c r="M7" s="45"/>
      <c r="N7" s="45"/>
      <c r="O7" s="45"/>
      <c r="P7" s="45"/>
      <c r="Q7" s="45"/>
    </row>
  </sheetData>
  <sheetProtection/>
  <mergeCells count="1">
    <mergeCell ref="A1:E1"/>
  </mergeCells>
  <printOptions/>
  <pageMargins left="0.30886627906976744" right="0.15833333333333333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 3.4.2024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13"/>
  <sheetViews>
    <sheetView view="pageLayout" zoomScale="70" zoomScaleNormal="85" zoomScalePageLayoutView="70" workbookViewId="0" topLeftCell="A2">
      <selection activeCell="J6" sqref="J6"/>
    </sheetView>
  </sheetViews>
  <sheetFormatPr defaultColWidth="9.140625" defaultRowHeight="12.75"/>
  <cols>
    <col min="1" max="1" width="12.140625" style="0" customWidth="1"/>
    <col min="2" max="2" width="25.00390625" style="0" customWidth="1"/>
    <col min="3" max="3" width="8.421875" style="0" customWidth="1"/>
    <col min="4" max="4" width="10.140625" style="0" customWidth="1"/>
    <col min="5" max="5" width="35.421875" style="11" customWidth="1"/>
    <col min="6" max="6" width="2.57421875" style="0" customWidth="1"/>
    <col min="7" max="7" width="11.421875" style="0" customWidth="1"/>
    <col min="8" max="8" width="10.57421875" style="0" customWidth="1"/>
    <col min="9" max="10" width="9.140625" style="0" customWidth="1"/>
    <col min="11" max="11" width="9.28125" style="0" customWidth="1"/>
    <col min="12" max="12" width="9.140625" style="0" customWidth="1"/>
    <col min="13" max="13" width="8.8515625" style="0" customWidth="1"/>
    <col min="14" max="14" width="9.00390625" style="0" customWidth="1"/>
    <col min="15" max="15" width="9.140625" style="0" customWidth="1"/>
    <col min="16" max="16" width="9.00390625" style="0" customWidth="1"/>
    <col min="17" max="17" width="9.28125" style="0" customWidth="1"/>
    <col min="18" max="18" width="9.140625" style="0" customWidth="1"/>
    <col min="19" max="19" width="10.28125" style="0" customWidth="1"/>
    <col min="20" max="20" width="10.57421875" style="0" customWidth="1"/>
    <col min="22" max="22" width="9.57421875" style="0" customWidth="1"/>
  </cols>
  <sheetData>
    <row r="1" spans="1:22" ht="34.5" customHeight="1" thickBot="1">
      <c r="A1" s="196" t="s">
        <v>35</v>
      </c>
      <c r="B1" s="188"/>
      <c r="C1" s="188"/>
      <c r="D1" s="188"/>
      <c r="E1" s="189"/>
      <c r="F1" s="10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4" customFormat="1" ht="48" customHeight="1">
      <c r="A2" s="76" t="s">
        <v>4</v>
      </c>
      <c r="B2" s="77" t="s">
        <v>5</v>
      </c>
      <c r="C2" s="40" t="s">
        <v>1</v>
      </c>
      <c r="D2" s="40" t="s">
        <v>2</v>
      </c>
      <c r="E2" s="40" t="s">
        <v>3</v>
      </c>
      <c r="F2" s="89" t="s">
        <v>0</v>
      </c>
      <c r="G2" s="36" t="s">
        <v>13</v>
      </c>
      <c r="H2" s="67" t="s">
        <v>7</v>
      </c>
      <c r="I2" s="122">
        <v>1</v>
      </c>
      <c r="J2" s="123">
        <v>3</v>
      </c>
      <c r="K2" s="123">
        <v>5</v>
      </c>
      <c r="L2" s="123">
        <v>7</v>
      </c>
      <c r="M2" s="123">
        <v>9</v>
      </c>
      <c r="N2" s="123">
        <v>11</v>
      </c>
      <c r="O2" s="123">
        <v>13</v>
      </c>
      <c r="P2" s="123">
        <v>15</v>
      </c>
      <c r="Q2" s="123">
        <v>17</v>
      </c>
      <c r="R2" s="123">
        <v>19</v>
      </c>
      <c r="S2" s="123">
        <v>21</v>
      </c>
      <c r="T2" s="123">
        <v>23</v>
      </c>
      <c r="U2" s="123">
        <v>25</v>
      </c>
      <c r="V2" s="123">
        <v>27</v>
      </c>
    </row>
    <row r="3" spans="1:22" ht="54" customHeight="1">
      <c r="A3" s="18" t="s">
        <v>24</v>
      </c>
      <c r="B3" s="19" t="s">
        <v>34</v>
      </c>
      <c r="C3" s="52">
        <v>22</v>
      </c>
      <c r="D3" s="53">
        <f>C3/C7</f>
        <v>0.017501988862370723</v>
      </c>
      <c r="E3" s="64">
        <v>0</v>
      </c>
      <c r="F3" s="105"/>
      <c r="G3" s="18" t="s">
        <v>24</v>
      </c>
      <c r="H3" s="28">
        <v>0</v>
      </c>
      <c r="I3" s="152">
        <v>22</v>
      </c>
      <c r="J3" s="124">
        <f>I3/3</f>
        <v>7.333333333333333</v>
      </c>
      <c r="K3" s="124">
        <f>I3/5</f>
        <v>4.4</v>
      </c>
      <c r="L3" s="124">
        <f>I3/7</f>
        <v>3.142857142857143</v>
      </c>
      <c r="M3" s="124">
        <f>I3/9</f>
        <v>2.4444444444444446</v>
      </c>
      <c r="N3" s="124">
        <f>I3/11</f>
        <v>2</v>
      </c>
      <c r="O3" s="124">
        <f>I3/13</f>
        <v>1.6923076923076923</v>
      </c>
      <c r="P3" s="124">
        <f>I3/15</f>
        <v>1.4666666666666666</v>
      </c>
      <c r="Q3" s="124">
        <f>I3/17</f>
        <v>1.2941176470588236</v>
      </c>
      <c r="R3" s="124">
        <f>I3/19</f>
        <v>1.1578947368421053</v>
      </c>
      <c r="S3" s="124">
        <f>I3/21</f>
        <v>1.0476190476190477</v>
      </c>
      <c r="T3" s="124">
        <f>I3/23</f>
        <v>0.9565217391304348</v>
      </c>
      <c r="U3" s="151">
        <f>I3/25</f>
        <v>0.88</v>
      </c>
      <c r="V3" s="124">
        <f>I3/27</f>
        <v>0.8148148148148148</v>
      </c>
    </row>
    <row r="4" spans="1:22" ht="54" customHeight="1">
      <c r="A4" s="18" t="s">
        <v>17</v>
      </c>
      <c r="B4" s="19" t="s">
        <v>18</v>
      </c>
      <c r="C4" s="52">
        <v>267</v>
      </c>
      <c r="D4" s="53">
        <f>C4/C7</f>
        <v>0.21241050119331742</v>
      </c>
      <c r="E4" s="64">
        <v>5</v>
      </c>
      <c r="F4" s="105"/>
      <c r="G4" s="18" t="s">
        <v>17</v>
      </c>
      <c r="H4" s="28">
        <v>5</v>
      </c>
      <c r="I4" s="157">
        <v>267</v>
      </c>
      <c r="J4" s="158">
        <f>I4/3</f>
        <v>89</v>
      </c>
      <c r="K4" s="158">
        <f>I4/5</f>
        <v>53.4</v>
      </c>
      <c r="L4" s="158">
        <f>I4/7</f>
        <v>38.142857142857146</v>
      </c>
      <c r="M4" s="158">
        <f>I4/9</f>
        <v>29.666666666666668</v>
      </c>
      <c r="N4" s="124">
        <f>I4/11</f>
        <v>24.272727272727273</v>
      </c>
      <c r="O4" s="124">
        <f>I4/13</f>
        <v>20.53846153846154</v>
      </c>
      <c r="P4" s="124">
        <f>I4/15</f>
        <v>17.8</v>
      </c>
      <c r="Q4" s="124">
        <f>I4/17</f>
        <v>15.705882352941176</v>
      </c>
      <c r="R4" s="124">
        <f>I4/19</f>
        <v>14.052631578947368</v>
      </c>
      <c r="S4" s="124">
        <f>I4/21</f>
        <v>12.714285714285714</v>
      </c>
      <c r="T4" s="124">
        <f>I4/23</f>
        <v>11.608695652173912</v>
      </c>
      <c r="U4" s="151">
        <f>I4/25</f>
        <v>10.68</v>
      </c>
      <c r="V4" s="124">
        <f>I4/27</f>
        <v>9.88888888888889</v>
      </c>
    </row>
    <row r="5" spans="1:22" ht="57.75" customHeight="1">
      <c r="A5" s="29" t="s">
        <v>12</v>
      </c>
      <c r="B5" s="19" t="s">
        <v>16</v>
      </c>
      <c r="C5" s="52">
        <v>185</v>
      </c>
      <c r="D5" s="53">
        <f>C5/C7</f>
        <v>0.147175815433572</v>
      </c>
      <c r="E5" s="64">
        <v>3</v>
      </c>
      <c r="F5" s="106"/>
      <c r="G5" s="29" t="s">
        <v>12</v>
      </c>
      <c r="H5" s="28">
        <v>3</v>
      </c>
      <c r="I5" s="157">
        <v>185</v>
      </c>
      <c r="J5" s="158">
        <f>I5/3</f>
        <v>61.666666666666664</v>
      </c>
      <c r="K5" s="158">
        <f>I5/5</f>
        <v>37</v>
      </c>
      <c r="L5" s="124">
        <f>I5/7</f>
        <v>26.428571428571427</v>
      </c>
      <c r="M5" s="124">
        <f>I5/9</f>
        <v>20.555555555555557</v>
      </c>
      <c r="N5" s="124">
        <f>I5/11</f>
        <v>16.818181818181817</v>
      </c>
      <c r="O5" s="124">
        <f>I5/13</f>
        <v>14.23076923076923</v>
      </c>
      <c r="P5" s="124">
        <f>I5/15</f>
        <v>12.333333333333334</v>
      </c>
      <c r="Q5" s="124">
        <f>I5/17</f>
        <v>10.882352941176471</v>
      </c>
      <c r="R5" s="124">
        <f>I5/19</f>
        <v>9.736842105263158</v>
      </c>
      <c r="S5" s="124">
        <f>I5/21</f>
        <v>8.80952380952381</v>
      </c>
      <c r="T5" s="124">
        <f>I5/23</f>
        <v>8.043478260869565</v>
      </c>
      <c r="U5" s="151">
        <f>I5/25</f>
        <v>7.4</v>
      </c>
      <c r="V5" s="124">
        <f>I5/27</f>
        <v>6.851851851851852</v>
      </c>
    </row>
    <row r="6" spans="1:22" ht="105" customHeight="1">
      <c r="A6" s="14" t="s">
        <v>27</v>
      </c>
      <c r="B6" s="19" t="s">
        <v>23</v>
      </c>
      <c r="C6" s="52">
        <v>783</v>
      </c>
      <c r="D6" s="53">
        <f>C6/C7</f>
        <v>0.6229116945107399</v>
      </c>
      <c r="E6" s="64">
        <v>13</v>
      </c>
      <c r="F6" s="106"/>
      <c r="G6" s="14" t="s">
        <v>27</v>
      </c>
      <c r="H6" s="150">
        <v>13</v>
      </c>
      <c r="I6" s="157">
        <v>783</v>
      </c>
      <c r="J6" s="158">
        <f>I6/3</f>
        <v>261</v>
      </c>
      <c r="K6" s="158">
        <f>I6/5</f>
        <v>156.6</v>
      </c>
      <c r="L6" s="158">
        <f>I6/7</f>
        <v>111.85714285714286</v>
      </c>
      <c r="M6" s="158">
        <f>I6/9</f>
        <v>87</v>
      </c>
      <c r="N6" s="158">
        <f>I6/11</f>
        <v>71.18181818181819</v>
      </c>
      <c r="O6" s="158">
        <f>I6/13</f>
        <v>60.23076923076923</v>
      </c>
      <c r="P6" s="158">
        <f>I6/15</f>
        <v>52.2</v>
      </c>
      <c r="Q6" s="158">
        <f>I6/17</f>
        <v>46.05882352941177</v>
      </c>
      <c r="R6" s="158">
        <f>I6/19</f>
        <v>41.21052631578947</v>
      </c>
      <c r="S6" s="158">
        <f>I6/21</f>
        <v>37.285714285714285</v>
      </c>
      <c r="T6" s="158">
        <f>I6/23</f>
        <v>34.04347826086956</v>
      </c>
      <c r="U6" s="159">
        <f>I6/25</f>
        <v>31.32</v>
      </c>
      <c r="V6" s="124">
        <f>I6/27</f>
        <v>29</v>
      </c>
    </row>
    <row r="7" spans="1:22" ht="30.75" customHeight="1">
      <c r="A7" s="75" t="s">
        <v>10</v>
      </c>
      <c r="B7" s="20" t="s">
        <v>14</v>
      </c>
      <c r="C7" s="54">
        <f>SUM(C3:C6)</f>
        <v>1257</v>
      </c>
      <c r="D7" s="58">
        <f>SUM(D3:D6)</f>
        <v>1</v>
      </c>
      <c r="E7" s="102">
        <f>SUM(E3:E6)</f>
        <v>21</v>
      </c>
      <c r="F7" s="82"/>
      <c r="G7" s="103" t="s">
        <v>15</v>
      </c>
      <c r="H7" s="32">
        <f>SUM(H2:H6)</f>
        <v>21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" ht="19.5" customHeight="1">
      <c r="A8" s="3"/>
      <c r="B8" s="2"/>
    </row>
    <row r="9" spans="1:2" ht="19.5" customHeight="1">
      <c r="A9" s="3"/>
      <c r="B9" s="2"/>
    </row>
    <row r="10" spans="1:2" ht="19.5" customHeight="1">
      <c r="A10" s="3"/>
      <c r="B10" s="2"/>
    </row>
    <row r="11" spans="1:2" ht="19.5" customHeight="1">
      <c r="A11" s="3"/>
      <c r="B11" s="2"/>
    </row>
    <row r="12" spans="1:2" ht="19.5" customHeight="1">
      <c r="A12" s="3"/>
      <c r="B12" s="2"/>
    </row>
    <row r="13" spans="1:6" ht="12.75">
      <c r="A13" s="1"/>
      <c r="F13" s="3"/>
    </row>
  </sheetData>
  <sheetProtection/>
  <mergeCells count="1">
    <mergeCell ref="A1:E1"/>
  </mergeCells>
  <printOptions/>
  <pageMargins left="0.19714285714285715" right="0.18" top="1" bottom="1" header="0.5" footer="0.5"/>
  <pageSetup horizontalDpi="600" verticalDpi="600" orientation="landscape" scale="72" r:id="rId2"/>
  <headerFooter alignWithMargins="0">
    <oddHeader>&amp;C&amp;"Times New Roman,Bold"&amp;14&amp;K0070C0ZGJEDHJET E STUDENTËVE TË UP-së,  3.4.2024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Q7"/>
  <sheetViews>
    <sheetView view="pageLayout" zoomScale="85" zoomScaleNormal="85" zoomScalePageLayoutView="85" workbookViewId="0" topLeftCell="A2">
      <selection activeCell="E12" sqref="E12"/>
    </sheetView>
  </sheetViews>
  <sheetFormatPr defaultColWidth="9.140625" defaultRowHeight="12.75"/>
  <cols>
    <col min="1" max="1" width="10.00390625" style="0" customWidth="1"/>
    <col min="2" max="2" width="28.7109375" style="0" customWidth="1"/>
    <col min="3" max="3" width="9.7109375" style="0" customWidth="1"/>
    <col min="4" max="4" width="10.140625" style="0" customWidth="1"/>
    <col min="5" max="5" width="36.00390625" style="11" customWidth="1"/>
    <col min="6" max="6" width="3.28125" style="0" customWidth="1"/>
    <col min="7" max="7" width="11.421875" style="0" customWidth="1"/>
    <col min="8" max="8" width="8.421875" style="0" customWidth="1"/>
    <col min="9" max="9" width="7.421875" style="0" customWidth="1"/>
    <col min="10" max="10" width="7.140625" style="0" customWidth="1"/>
    <col min="11" max="11" width="7.28125" style="0" customWidth="1"/>
    <col min="12" max="12" width="6.7109375" style="0" customWidth="1"/>
    <col min="13" max="13" width="7.28125" style="0" customWidth="1"/>
    <col min="14" max="14" width="6.421875" style="0" customWidth="1"/>
    <col min="15" max="15" width="7.28125" style="0" customWidth="1"/>
    <col min="16" max="16" width="6.57421875" style="0" customWidth="1"/>
    <col min="17" max="17" width="7.57421875" style="0" customWidth="1"/>
  </cols>
  <sheetData>
    <row r="1" ht="13.5" thickBot="1"/>
    <row r="2" spans="1:17" ht="57" customHeight="1" thickBot="1">
      <c r="A2" s="197" t="s">
        <v>36</v>
      </c>
      <c r="B2" s="198"/>
      <c r="C2" s="198"/>
      <c r="D2" s="198"/>
      <c r="E2" s="19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8.5">
      <c r="A3" s="76" t="s">
        <v>4</v>
      </c>
      <c r="B3" s="77" t="s">
        <v>5</v>
      </c>
      <c r="C3" s="40" t="s">
        <v>1</v>
      </c>
      <c r="D3" s="40" t="s">
        <v>2</v>
      </c>
      <c r="E3" s="40" t="s">
        <v>3</v>
      </c>
      <c r="F3" s="48"/>
      <c r="G3" s="36" t="s">
        <v>13</v>
      </c>
      <c r="H3" s="153" t="s">
        <v>9</v>
      </c>
      <c r="I3" s="120">
        <v>1</v>
      </c>
      <c r="J3" s="121">
        <v>3</v>
      </c>
      <c r="K3" s="121">
        <v>5</v>
      </c>
      <c r="L3" s="121">
        <v>7</v>
      </c>
      <c r="M3" s="121">
        <v>9</v>
      </c>
      <c r="N3" s="121">
        <v>11</v>
      </c>
      <c r="O3" s="121">
        <v>13</v>
      </c>
      <c r="P3" s="121">
        <v>15</v>
      </c>
      <c r="Q3" s="121">
        <v>17</v>
      </c>
    </row>
    <row r="4" spans="1:17" ht="45.75" customHeight="1">
      <c r="A4" s="18" t="s">
        <v>24</v>
      </c>
      <c r="B4" s="19" t="s">
        <v>34</v>
      </c>
      <c r="C4" s="52">
        <v>82</v>
      </c>
      <c r="D4" s="53">
        <f>C4/C7</f>
        <v>0.13015873015873017</v>
      </c>
      <c r="E4" s="64">
        <v>1</v>
      </c>
      <c r="F4" s="45"/>
      <c r="G4" s="18" t="s">
        <v>24</v>
      </c>
      <c r="H4" s="154">
        <v>1</v>
      </c>
      <c r="I4" s="156">
        <v>82</v>
      </c>
      <c r="J4" s="23">
        <f>I4/3</f>
        <v>27.333333333333332</v>
      </c>
      <c r="K4" s="23">
        <f>I4/5</f>
        <v>16.4</v>
      </c>
      <c r="L4" s="23">
        <f>I4/7</f>
        <v>11.714285714285714</v>
      </c>
      <c r="M4" s="23">
        <f>I4/9</f>
        <v>9.11111111111111</v>
      </c>
      <c r="N4" s="23">
        <f>I4/11</f>
        <v>7.454545454545454</v>
      </c>
      <c r="O4" s="23">
        <f>I4/13</f>
        <v>6.3076923076923075</v>
      </c>
      <c r="P4" s="23">
        <f>I4/15</f>
        <v>5.466666666666667</v>
      </c>
      <c r="Q4" s="23">
        <f>I4/17</f>
        <v>4.823529411764706</v>
      </c>
    </row>
    <row r="5" spans="1:17" ht="45.75" customHeight="1">
      <c r="A5" s="18" t="s">
        <v>17</v>
      </c>
      <c r="B5" s="19" t="s">
        <v>18</v>
      </c>
      <c r="C5" s="52">
        <v>175</v>
      </c>
      <c r="D5" s="53">
        <f>C5/C7</f>
        <v>0.2777777777777778</v>
      </c>
      <c r="E5" s="64">
        <v>3</v>
      </c>
      <c r="F5" s="45"/>
      <c r="G5" s="18" t="s">
        <v>17</v>
      </c>
      <c r="H5" s="154">
        <v>3</v>
      </c>
      <c r="I5" s="156">
        <v>175</v>
      </c>
      <c r="J5" s="156">
        <f>I5/3</f>
        <v>58.333333333333336</v>
      </c>
      <c r="K5" s="156">
        <f>I5/5</f>
        <v>35</v>
      </c>
      <c r="L5" s="23">
        <f>I5/7</f>
        <v>25</v>
      </c>
      <c r="M5" s="23">
        <f>I5/9</f>
        <v>19.444444444444443</v>
      </c>
      <c r="N5" s="23">
        <f>I5/11</f>
        <v>15.909090909090908</v>
      </c>
      <c r="O5" s="23">
        <f>I5/13</f>
        <v>13.461538461538462</v>
      </c>
      <c r="P5" s="23">
        <f>I5/15</f>
        <v>11.666666666666666</v>
      </c>
      <c r="Q5" s="23">
        <f>I5/17</f>
        <v>10.294117647058824</v>
      </c>
    </row>
    <row r="6" spans="1:17" ht="57.75" customHeight="1">
      <c r="A6" s="14" t="s">
        <v>27</v>
      </c>
      <c r="B6" s="19" t="s">
        <v>23</v>
      </c>
      <c r="C6" s="52">
        <v>373</v>
      </c>
      <c r="D6" s="53">
        <f>C6/C7</f>
        <v>0.5920634920634921</v>
      </c>
      <c r="E6" s="64">
        <v>7</v>
      </c>
      <c r="F6" s="45"/>
      <c r="G6" s="14" t="s">
        <v>27</v>
      </c>
      <c r="H6" s="154">
        <v>7</v>
      </c>
      <c r="I6" s="156">
        <v>373</v>
      </c>
      <c r="J6" s="156">
        <f>I6/3</f>
        <v>124.33333333333333</v>
      </c>
      <c r="K6" s="156">
        <f>I6/5</f>
        <v>74.6</v>
      </c>
      <c r="L6" s="156">
        <f>I6/7</f>
        <v>53.285714285714285</v>
      </c>
      <c r="M6" s="156">
        <f>I6/9</f>
        <v>41.44444444444444</v>
      </c>
      <c r="N6" s="156">
        <f>I6/11</f>
        <v>33.90909090909091</v>
      </c>
      <c r="O6" s="156">
        <f>I6/13</f>
        <v>28.692307692307693</v>
      </c>
      <c r="P6" s="155">
        <f>I6/15</f>
        <v>24.866666666666667</v>
      </c>
      <c r="Q6" s="23">
        <f>I6/17</f>
        <v>21.941176470588236</v>
      </c>
    </row>
    <row r="7" spans="1:17" ht="26.25" customHeight="1">
      <c r="A7" s="75" t="s">
        <v>10</v>
      </c>
      <c r="B7" s="20" t="s">
        <v>14</v>
      </c>
      <c r="C7" s="57">
        <f>SUM(C4:C6)</f>
        <v>630</v>
      </c>
      <c r="D7" s="58">
        <f>SUM(D4:D6)</f>
        <v>1</v>
      </c>
      <c r="E7" s="102">
        <f>SUM(E4:E6)</f>
        <v>11</v>
      </c>
      <c r="F7" s="82"/>
      <c r="G7" s="103" t="s">
        <v>15</v>
      </c>
      <c r="H7" s="32">
        <f>SUM(H4:H6)</f>
        <v>11</v>
      </c>
      <c r="I7" s="45"/>
      <c r="J7" s="45"/>
      <c r="K7" s="45"/>
      <c r="L7" s="45"/>
      <c r="M7" s="45"/>
      <c r="N7" s="45"/>
      <c r="O7" s="45"/>
      <c r="P7" s="45"/>
      <c r="Q7" s="45"/>
    </row>
  </sheetData>
  <sheetProtection/>
  <mergeCells count="1">
    <mergeCell ref="A2:E2"/>
  </mergeCells>
  <printOptions/>
  <pageMargins left="0.5" right="0.1539855072463768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 3.4.2024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V7"/>
  <sheetViews>
    <sheetView view="pageLayout" zoomScaleNormal="70" workbookViewId="0" topLeftCell="A1">
      <selection activeCell="J14" sqref="J14"/>
    </sheetView>
  </sheetViews>
  <sheetFormatPr defaultColWidth="9.140625" defaultRowHeight="12.75"/>
  <cols>
    <col min="1" max="1" width="10.421875" style="0" customWidth="1"/>
    <col min="2" max="2" width="28.421875" style="0" customWidth="1"/>
    <col min="3" max="3" width="8.00390625" style="0" customWidth="1"/>
    <col min="4" max="4" width="9.57421875" style="0" customWidth="1"/>
    <col min="5" max="5" width="29.00390625" style="11" customWidth="1"/>
    <col min="6" max="6" width="3.421875" style="0" customWidth="1"/>
    <col min="7" max="7" width="9.57421875" style="0" customWidth="1"/>
    <col min="8" max="8" width="10.28125" style="0" customWidth="1"/>
    <col min="9" max="9" width="7.421875" style="0" customWidth="1"/>
    <col min="10" max="11" width="7.140625" style="0" customWidth="1"/>
    <col min="12" max="12" width="7.00390625" style="0" customWidth="1"/>
    <col min="13" max="14" width="6.28125" style="0" customWidth="1"/>
    <col min="15" max="15" width="6.00390625" style="0" customWidth="1"/>
    <col min="16" max="19" width="6.28125" style="0" customWidth="1"/>
    <col min="20" max="20" width="6.8515625" style="0" customWidth="1"/>
    <col min="21" max="21" width="7.57421875" style="0" customWidth="1"/>
    <col min="22" max="22" width="7.140625" style="0" customWidth="1"/>
  </cols>
  <sheetData>
    <row r="1" ht="13.5" thickBot="1"/>
    <row r="2" spans="1:21" ht="36" customHeight="1" thickBot="1">
      <c r="A2" s="196" t="s">
        <v>37</v>
      </c>
      <c r="B2" s="188"/>
      <c r="C2" s="188"/>
      <c r="D2" s="188"/>
      <c r="E2" s="18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42" customHeight="1">
      <c r="A3" s="88" t="s">
        <v>4</v>
      </c>
      <c r="B3" s="77" t="s">
        <v>5</v>
      </c>
      <c r="C3" s="40" t="s">
        <v>1</v>
      </c>
      <c r="D3" s="40" t="s">
        <v>2</v>
      </c>
      <c r="E3" s="40" t="s">
        <v>3</v>
      </c>
      <c r="F3" s="48"/>
      <c r="G3" s="36" t="s">
        <v>13</v>
      </c>
      <c r="H3" s="35" t="s">
        <v>6</v>
      </c>
      <c r="I3" s="118">
        <v>1</v>
      </c>
      <c r="J3" s="119">
        <v>3</v>
      </c>
      <c r="K3" s="119">
        <v>5</v>
      </c>
      <c r="L3" s="119">
        <v>7</v>
      </c>
      <c r="M3" s="119">
        <v>9</v>
      </c>
      <c r="N3" s="119">
        <v>11</v>
      </c>
      <c r="O3" s="119">
        <v>13</v>
      </c>
      <c r="P3" s="119">
        <v>15</v>
      </c>
      <c r="Q3" s="119">
        <v>17</v>
      </c>
      <c r="R3" s="119">
        <v>19</v>
      </c>
      <c r="S3" s="119">
        <v>21</v>
      </c>
      <c r="T3" s="119">
        <v>23</v>
      </c>
      <c r="U3" s="119">
        <v>25</v>
      </c>
      <c r="V3" s="119">
        <v>27</v>
      </c>
    </row>
    <row r="4" spans="1:22" ht="40.5" customHeight="1">
      <c r="A4" s="18" t="s">
        <v>17</v>
      </c>
      <c r="B4" s="19" t="s">
        <v>18</v>
      </c>
      <c r="C4" s="61">
        <v>646</v>
      </c>
      <c r="D4" s="60">
        <f>C4/C7</f>
        <v>0.6565040650406504</v>
      </c>
      <c r="E4" s="96">
        <v>11</v>
      </c>
      <c r="F4" s="48"/>
      <c r="G4" s="37" t="s">
        <v>17</v>
      </c>
      <c r="H4" s="30">
        <v>11</v>
      </c>
      <c r="I4" s="164">
        <v>646</v>
      </c>
      <c r="J4" s="164">
        <f>I4/J3</f>
        <v>215.33333333333334</v>
      </c>
      <c r="K4" s="162">
        <f>I4/K3</f>
        <v>129.2</v>
      </c>
      <c r="L4" s="162">
        <f>I4/L3</f>
        <v>92.28571428571429</v>
      </c>
      <c r="M4" s="162">
        <f>I4/M3</f>
        <v>71.77777777777777</v>
      </c>
      <c r="N4" s="162">
        <f>I4/N3</f>
        <v>58.72727272727273</v>
      </c>
      <c r="O4" s="162">
        <f>I4/O3</f>
        <v>49.69230769230769</v>
      </c>
      <c r="P4" s="162">
        <f>I4/P3</f>
        <v>43.06666666666667</v>
      </c>
      <c r="Q4" s="162">
        <f>I4/Q3</f>
        <v>38</v>
      </c>
      <c r="R4" s="162">
        <f>I4/R3</f>
        <v>34</v>
      </c>
      <c r="S4" s="162">
        <f>I4/S3</f>
        <v>30.761904761904763</v>
      </c>
      <c r="T4" s="24">
        <f>I4/T3</f>
        <v>28.08695652173913</v>
      </c>
      <c r="U4" s="24">
        <f>I4/U3</f>
        <v>25.84</v>
      </c>
      <c r="V4" s="24">
        <f>I4/V3</f>
        <v>23.925925925925927</v>
      </c>
    </row>
    <row r="5" spans="1:22" ht="48" customHeight="1">
      <c r="A5" s="38" t="s">
        <v>12</v>
      </c>
      <c r="B5" s="90" t="s">
        <v>16</v>
      </c>
      <c r="C5" s="61">
        <v>42</v>
      </c>
      <c r="D5" s="60">
        <f>C5/C7</f>
        <v>0.042682926829268296</v>
      </c>
      <c r="E5" s="96">
        <v>1</v>
      </c>
      <c r="F5" s="48"/>
      <c r="G5" s="38" t="s">
        <v>12</v>
      </c>
      <c r="H5" s="30">
        <v>1</v>
      </c>
      <c r="I5" s="164">
        <v>42</v>
      </c>
      <c r="J5" s="24">
        <f>I5/J3</f>
        <v>14</v>
      </c>
      <c r="K5" s="24">
        <f>I5/K3</f>
        <v>8.4</v>
      </c>
      <c r="L5" s="24">
        <f>I5/L3</f>
        <v>6</v>
      </c>
      <c r="M5" s="24">
        <f>I5/M3</f>
        <v>4.666666666666667</v>
      </c>
      <c r="N5" s="24">
        <f>I5/N3</f>
        <v>3.8181818181818183</v>
      </c>
      <c r="O5" s="24">
        <f>I5/O3</f>
        <v>3.230769230769231</v>
      </c>
      <c r="P5" s="24">
        <f>I5/P3</f>
        <v>2.8</v>
      </c>
      <c r="Q5" s="24">
        <f>I5/Q3</f>
        <v>2.4705882352941178</v>
      </c>
      <c r="R5" s="24">
        <f>I5/R3</f>
        <v>2.210526315789474</v>
      </c>
      <c r="S5" s="24">
        <f>I5/S3</f>
        <v>2</v>
      </c>
      <c r="T5" s="24">
        <f>I5/T3</f>
        <v>1.826086956521739</v>
      </c>
      <c r="U5" s="24">
        <f>I5/U3</f>
        <v>1.68</v>
      </c>
      <c r="V5" s="24">
        <f>I5/V3</f>
        <v>1.5555555555555556</v>
      </c>
    </row>
    <row r="6" spans="1:22" ht="54.75" customHeight="1">
      <c r="A6" s="46" t="s">
        <v>38</v>
      </c>
      <c r="B6" s="90" t="s">
        <v>23</v>
      </c>
      <c r="C6" s="61">
        <v>296</v>
      </c>
      <c r="D6" s="60">
        <f>C6/C7</f>
        <v>0.3008130081300813</v>
      </c>
      <c r="E6" s="96">
        <v>5</v>
      </c>
      <c r="F6" s="48"/>
      <c r="G6" s="46" t="s">
        <v>27</v>
      </c>
      <c r="H6" s="30">
        <v>5</v>
      </c>
      <c r="I6" s="165">
        <v>296</v>
      </c>
      <c r="J6" s="166">
        <f>I6/J3</f>
        <v>98.66666666666667</v>
      </c>
      <c r="K6" s="162">
        <f>I6/K3</f>
        <v>59.2</v>
      </c>
      <c r="L6" s="162">
        <f>I6/L3</f>
        <v>42.285714285714285</v>
      </c>
      <c r="M6" s="162">
        <f>I6/M3</f>
        <v>32.888888888888886</v>
      </c>
      <c r="N6" s="24">
        <f>I6/N3</f>
        <v>26.90909090909091</v>
      </c>
      <c r="O6" s="24">
        <f>I6/O3</f>
        <v>22.76923076923077</v>
      </c>
      <c r="P6" s="24">
        <f>I6/P3</f>
        <v>19.733333333333334</v>
      </c>
      <c r="Q6" s="24">
        <f>I6/Q3</f>
        <v>17.41176470588235</v>
      </c>
      <c r="R6" s="24">
        <f>I6/R3</f>
        <v>15.578947368421053</v>
      </c>
      <c r="S6" s="24">
        <f>I6/S3</f>
        <v>14.095238095238095</v>
      </c>
      <c r="T6" s="24">
        <f>I6/T3</f>
        <v>12.869565217391305</v>
      </c>
      <c r="U6" s="24">
        <f>I6/U3</f>
        <v>11.84</v>
      </c>
      <c r="V6" s="24">
        <f>I6/V3</f>
        <v>10.962962962962964</v>
      </c>
    </row>
    <row r="7" spans="1:21" ht="23.25" customHeight="1">
      <c r="A7" s="92" t="s">
        <v>10</v>
      </c>
      <c r="B7" s="91" t="s">
        <v>14</v>
      </c>
      <c r="C7" s="62">
        <f>SUM(C4:C6)</f>
        <v>984</v>
      </c>
      <c r="D7" s="63">
        <f>SUM(D4:D6)</f>
        <v>1</v>
      </c>
      <c r="E7" s="93">
        <f>SUM(E3:E6)</f>
        <v>17</v>
      </c>
      <c r="F7" s="94"/>
      <c r="G7" s="95" t="s">
        <v>10</v>
      </c>
      <c r="H7" s="83">
        <f>SUM(H3:H6)</f>
        <v>17</v>
      </c>
      <c r="I7" s="101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</sheetData>
  <sheetProtection/>
  <mergeCells count="1">
    <mergeCell ref="A2:E2"/>
  </mergeCells>
  <printOptions/>
  <pageMargins left="0.3125" right="0.125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 3.4.2024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O6"/>
  <sheetViews>
    <sheetView view="pageLayout" zoomScale="90" zoomScaleNormal="70" zoomScalePageLayoutView="90" workbookViewId="0" topLeftCell="A1">
      <selection activeCell="B15" sqref="B15"/>
    </sheetView>
  </sheetViews>
  <sheetFormatPr defaultColWidth="9.140625" defaultRowHeight="12.75"/>
  <cols>
    <col min="1" max="1" width="12.28125" style="0" customWidth="1"/>
    <col min="2" max="2" width="25.421875" style="0" customWidth="1"/>
    <col min="3" max="3" width="8.57421875" style="0" customWidth="1"/>
    <col min="4" max="4" width="10.421875" style="0" customWidth="1"/>
    <col min="5" max="5" width="26.28125" style="11" customWidth="1"/>
    <col min="6" max="6" width="2.28125" style="0" customWidth="1"/>
    <col min="7" max="7" width="11.8515625" style="0" customWidth="1"/>
    <col min="9" max="9" width="8.28125" style="0" customWidth="1"/>
    <col min="10" max="10" width="7.8515625" style="0" customWidth="1"/>
    <col min="11" max="14" width="7.421875" style="0" customWidth="1"/>
    <col min="15" max="15" width="8.421875" style="0" customWidth="1"/>
  </cols>
  <sheetData>
    <row r="1" ht="13.5" thickBot="1"/>
    <row r="2" spans="1:15" ht="28.5" customHeight="1" thickBot="1">
      <c r="A2" s="196" t="s">
        <v>39</v>
      </c>
      <c r="B2" s="188"/>
      <c r="C2" s="188"/>
      <c r="D2" s="188"/>
      <c r="E2" s="189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3.75" customHeight="1">
      <c r="A3" s="76" t="s">
        <v>4</v>
      </c>
      <c r="B3" s="77" t="s">
        <v>5</v>
      </c>
      <c r="C3" s="40" t="s">
        <v>1</v>
      </c>
      <c r="D3" s="40" t="s">
        <v>2</v>
      </c>
      <c r="E3" s="40" t="s">
        <v>3</v>
      </c>
      <c r="F3" s="48"/>
      <c r="G3" s="36" t="s">
        <v>13</v>
      </c>
      <c r="H3" s="35" t="s">
        <v>8</v>
      </c>
      <c r="I3" s="41">
        <v>1</v>
      </c>
      <c r="J3" s="42">
        <v>3</v>
      </c>
      <c r="K3" s="42">
        <v>5</v>
      </c>
      <c r="L3" s="42">
        <v>7</v>
      </c>
      <c r="M3" s="42">
        <v>9</v>
      </c>
      <c r="N3" s="42">
        <v>11</v>
      </c>
      <c r="O3" s="42">
        <v>13</v>
      </c>
    </row>
    <row r="4" spans="1:15" ht="50.25" customHeight="1">
      <c r="A4" s="18" t="s">
        <v>17</v>
      </c>
      <c r="B4" s="19" t="s">
        <v>18</v>
      </c>
      <c r="C4" s="52">
        <v>252</v>
      </c>
      <c r="D4" s="100">
        <f>C4/C6</f>
        <v>0.675603217158177</v>
      </c>
      <c r="E4" s="64">
        <v>6</v>
      </c>
      <c r="F4" s="45"/>
      <c r="G4" s="18" t="s">
        <v>17</v>
      </c>
      <c r="H4" s="30">
        <v>6</v>
      </c>
      <c r="I4" s="167">
        <v>252</v>
      </c>
      <c r="J4" s="167">
        <f>I4/J3</f>
        <v>84</v>
      </c>
      <c r="K4" s="167">
        <f>I4/K3</f>
        <v>50.4</v>
      </c>
      <c r="L4" s="167">
        <f>I4/L3</f>
        <v>36</v>
      </c>
      <c r="M4" s="167">
        <f>I4/M3</f>
        <v>28</v>
      </c>
      <c r="N4" s="167">
        <f>I4/N3</f>
        <v>22.90909090909091</v>
      </c>
      <c r="O4" s="128">
        <f>I4/O3</f>
        <v>19.384615384615383</v>
      </c>
    </row>
    <row r="5" spans="1:15" ht="58.5" customHeight="1">
      <c r="A5" s="14" t="s">
        <v>27</v>
      </c>
      <c r="B5" s="19" t="s">
        <v>23</v>
      </c>
      <c r="C5" s="52">
        <v>121</v>
      </c>
      <c r="D5" s="100">
        <f>C5/C6</f>
        <v>0.32439678284182305</v>
      </c>
      <c r="E5" s="64">
        <v>3</v>
      </c>
      <c r="F5" s="45"/>
      <c r="G5" s="14" t="s">
        <v>27</v>
      </c>
      <c r="H5" s="30">
        <v>3</v>
      </c>
      <c r="I5" s="156">
        <v>121</v>
      </c>
      <c r="J5" s="156">
        <f>I5/J3</f>
        <v>40.333333333333336</v>
      </c>
      <c r="K5" s="156">
        <f>I5/K3</f>
        <v>24.2</v>
      </c>
      <c r="L5" s="23">
        <f>I5/L3</f>
        <v>17.285714285714285</v>
      </c>
      <c r="M5" s="23">
        <f>I5/M3</f>
        <v>13.444444444444445</v>
      </c>
      <c r="N5" s="23">
        <f>I5/N3</f>
        <v>11</v>
      </c>
      <c r="O5" s="23">
        <f>I5/O3</f>
        <v>9.307692307692308</v>
      </c>
    </row>
    <row r="6" spans="1:15" ht="27" customHeight="1">
      <c r="A6" s="75" t="s">
        <v>10</v>
      </c>
      <c r="B6" s="20" t="s">
        <v>14</v>
      </c>
      <c r="C6" s="57">
        <f>SUM(C4:C5)</f>
        <v>373</v>
      </c>
      <c r="D6" s="55">
        <f>SUM(D4:D5)</f>
        <v>1</v>
      </c>
      <c r="E6" s="33">
        <f>SUM(E4:E5)</f>
        <v>9</v>
      </c>
      <c r="F6" s="45"/>
      <c r="G6" s="99" t="s">
        <v>10</v>
      </c>
      <c r="H6" s="32">
        <v>9</v>
      </c>
      <c r="I6" s="45"/>
      <c r="J6" s="45"/>
      <c r="K6" s="45"/>
      <c r="L6" s="45"/>
      <c r="M6" s="45"/>
      <c r="N6" s="45"/>
      <c r="O6" s="45"/>
    </row>
  </sheetData>
  <sheetProtection/>
  <mergeCells count="1">
    <mergeCell ref="A2:E2"/>
  </mergeCells>
  <printOptions/>
  <pageMargins left="0.20364583333333333" right="0.26088169642857145" top="1" bottom="1" header="0.5" footer="0.5"/>
  <pageSetup horizontalDpi="600" verticalDpi="600" orientation="landscape" paperSize="9" scale="85" r:id="rId2"/>
  <headerFooter alignWithMargins="0">
    <oddHeader>&amp;C&amp;"Times New Roman,Bold"&amp;14&amp;K0070C0ZGJEDHJET E STUDENTËVE TË UP-së,  3.4.2024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OSCE Mission in Kosovo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Admin</cp:lastModifiedBy>
  <cp:lastPrinted>2022-06-14T16:59:36Z</cp:lastPrinted>
  <dcterms:created xsi:type="dcterms:W3CDTF">2006-03-23T14:25:04Z</dcterms:created>
  <dcterms:modified xsi:type="dcterms:W3CDTF">2024-04-05T14:01:05Z</dcterms:modified>
  <cp:category/>
  <cp:version/>
  <cp:contentType/>
  <cp:contentStatus/>
</cp:coreProperties>
</file>